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ka\Aparhant\Testületi ülések\2020_03_04\Feltölteni\"/>
    </mc:Choice>
  </mc:AlternateContent>
  <xr:revisionPtr revIDLastSave="0" documentId="13_ncr:1_{B3AAE598-68C0-4C30-A76B-B92D5C0FF47B}" xr6:coauthVersionLast="45" xr6:coauthVersionMax="45" xr10:uidLastSave="{00000000-0000-0000-0000-000000000000}"/>
  <bookViews>
    <workbookView xWindow="-120" yWindow="-120" windowWidth="29040" windowHeight="15840" tabRatio="759" firstSheet="3" activeTab="16" xr2:uid="{00000000-000D-0000-FFFF-FFFF00000000}"/>
  </bookViews>
  <sheets>
    <sheet name="1. sz. mell." sheetId="29" r:id="rId1"/>
    <sheet name="2.sz.melléklet" sheetId="1" r:id="rId2"/>
    <sheet name="2.1. melléklet" sheetId="2" r:id="rId3"/>
    <sheet name="2.2.sz. melléklet" sheetId="3" r:id="rId4"/>
    <sheet name="3.1. sz. mell." sheetId="36" r:id="rId5"/>
    <sheet name="3.2.sz. mell." sheetId="37" r:id="rId6"/>
    <sheet name="3.3 sz melléklet" sheetId="38" r:id="rId7"/>
    <sheet name="4.sz.mell." sheetId="26" r:id="rId8"/>
    <sheet name="5.sz.mell" sheetId="4" r:id="rId9"/>
    <sheet name="6.sz.mell." sheetId="8" r:id="rId10"/>
    <sheet name="7.sz.mell." sheetId="9" r:id="rId11"/>
    <sheet name="8.sz.mell" sheetId="35" r:id="rId12"/>
    <sheet name="9.sz.mell" sheetId="30" r:id="rId13"/>
    <sheet name="10.sz.mell" sheetId="20" r:id="rId14"/>
    <sheet name="11.sz.mell" sheetId="22" r:id="rId15"/>
    <sheet name="12.mell" sheetId="23" r:id="rId16"/>
    <sheet name="13.sz. mell" sheetId="31" r:id="rId17"/>
    <sheet name="Munka2" sheetId="25" r:id="rId18"/>
    <sheet name="Munka4" sheetId="27" r:id="rId19"/>
    <sheet name="Munka3" sheetId="32" r:id="rId20"/>
    <sheet name="Munka5" sheetId="33" r:id="rId21"/>
  </sheets>
  <definedNames>
    <definedName name="_xlnm.Print_Titles" localSheetId="7">'4.sz.mell.'!$1:$6</definedName>
    <definedName name="_xlnm.Print_Area" localSheetId="1">'2.sz.melléklet'!$A$1:$C$117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38" l="1"/>
  <c r="F77" i="38"/>
  <c r="F78" i="38"/>
  <c r="F79" i="38"/>
  <c r="F80" i="38"/>
  <c r="F81" i="38"/>
  <c r="F82" i="38"/>
  <c r="F83" i="38"/>
  <c r="F84" i="38"/>
  <c r="C84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C27" i="38"/>
  <c r="C43" i="38" s="1"/>
  <c r="F25" i="38"/>
  <c r="F26" i="38"/>
  <c r="F27" i="38"/>
  <c r="F28" i="38"/>
  <c r="F29" i="38"/>
  <c r="F30" i="38"/>
  <c r="F31" i="38"/>
  <c r="F24" i="38"/>
  <c r="F62" i="38"/>
  <c r="F63" i="38"/>
  <c r="C62" i="38"/>
  <c r="F64" i="38"/>
  <c r="F65" i="38"/>
  <c r="F66" i="38"/>
  <c r="F67" i="38"/>
  <c r="F68" i="38"/>
  <c r="F69" i="38"/>
  <c r="F70" i="38"/>
  <c r="F71" i="38"/>
  <c r="F72" i="38"/>
  <c r="F73" i="38"/>
  <c r="F74" i="38"/>
  <c r="F75" i="38"/>
  <c r="N30" i="20" l="1"/>
  <c r="O8" i="20"/>
  <c r="O7" i="20"/>
  <c r="F6" i="9"/>
  <c r="F7" i="9"/>
  <c r="F8" i="9"/>
  <c r="F19" i="8"/>
  <c r="D58" i="36" l="1"/>
  <c r="D55" i="36"/>
  <c r="E19" i="2" l="1"/>
  <c r="E19" i="22" l="1"/>
  <c r="D19" i="22"/>
  <c r="C19" i="22"/>
  <c r="O25" i="20" l="1"/>
  <c r="O22" i="20"/>
  <c r="O11" i="20"/>
  <c r="D88" i="26"/>
  <c r="D71" i="26"/>
  <c r="D57" i="26"/>
  <c r="D50" i="26"/>
  <c r="D35" i="26"/>
  <c r="D29" i="26"/>
  <c r="D87" i="37"/>
  <c r="D62" i="37"/>
  <c r="D92" i="37" s="1"/>
  <c r="D96" i="37" s="1"/>
  <c r="D49" i="37"/>
  <c r="D46" i="37"/>
  <c r="D33" i="37"/>
  <c r="D24" i="37"/>
  <c r="D14" i="37"/>
  <c r="D54" i="37" s="1"/>
  <c r="D58" i="37" s="1"/>
  <c r="D9" i="37"/>
  <c r="C33" i="3"/>
  <c r="C19" i="3"/>
  <c r="C97" i="1"/>
  <c r="C96" i="1" s="1"/>
  <c r="C80" i="1"/>
  <c r="C6" i="1"/>
  <c r="C53" i="1"/>
  <c r="C48" i="1"/>
  <c r="C32" i="1"/>
  <c r="C26" i="1"/>
  <c r="C19" i="1"/>
  <c r="D87" i="26" l="1"/>
  <c r="D91" i="26" s="1"/>
  <c r="D28" i="26"/>
  <c r="C47" i="1"/>
  <c r="C35" i="3"/>
  <c r="C11" i="1"/>
  <c r="C5" i="1" s="1"/>
  <c r="C67" i="1"/>
  <c r="C95" i="1" s="1"/>
  <c r="C25" i="1"/>
  <c r="O14" i="20"/>
  <c r="E16" i="20"/>
  <c r="L16" i="20"/>
  <c r="O13" i="20"/>
  <c r="D62" i="36"/>
  <c r="D87" i="36"/>
  <c r="D49" i="36"/>
  <c r="D46" i="36"/>
  <c r="D33" i="36"/>
  <c r="D24" i="36"/>
  <c r="D14" i="36"/>
  <c r="D54" i="36" s="1"/>
  <c r="D9" i="36"/>
  <c r="A2" i="26"/>
  <c r="C28" i="2"/>
  <c r="C32" i="3"/>
  <c r="D92" i="36" l="1"/>
  <c r="O10" i="20"/>
  <c r="C16" i="31"/>
  <c r="I29" i="20"/>
  <c r="N29" i="20"/>
  <c r="M29" i="20"/>
  <c r="L29" i="20"/>
  <c r="K29" i="20"/>
  <c r="J29" i="20"/>
  <c r="H29" i="20"/>
  <c r="G29" i="20"/>
  <c r="F29" i="20"/>
  <c r="E29" i="20"/>
  <c r="D29" i="20"/>
  <c r="C29" i="20"/>
  <c r="O24" i="20"/>
  <c r="O23" i="20"/>
  <c r="O21" i="20"/>
  <c r="O20" i="20"/>
  <c r="O19" i="20"/>
  <c r="O18" i="20"/>
  <c r="N16" i="20"/>
  <c r="M16" i="20"/>
  <c r="K16" i="20"/>
  <c r="J16" i="20"/>
  <c r="I16" i="20"/>
  <c r="H16" i="20"/>
  <c r="G16" i="20"/>
  <c r="F16" i="20"/>
  <c r="D16" i="20"/>
  <c r="C16" i="20"/>
  <c r="O15" i="20"/>
  <c r="O9" i="20"/>
  <c r="B27" i="4"/>
  <c r="E19" i="3"/>
  <c r="D41" i="26"/>
  <c r="D22" i="26"/>
  <c r="D14" i="26"/>
  <c r="D9" i="26"/>
  <c r="C38" i="1"/>
  <c r="C46" i="1" s="1"/>
  <c r="C59" i="1" s="1"/>
  <c r="C61" i="1" s="1"/>
  <c r="B35" i="35"/>
  <c r="B18" i="35"/>
  <c r="B12" i="30"/>
  <c r="C12" i="30"/>
  <c r="C19" i="2"/>
  <c r="C29" i="2" s="1"/>
  <c r="C31" i="2" s="1"/>
  <c r="E28" i="2"/>
  <c r="E32" i="3"/>
  <c r="O28" i="20"/>
  <c r="I7" i="22"/>
  <c r="I8" i="22"/>
  <c r="I9" i="22"/>
  <c r="I10" i="22"/>
  <c r="I11" i="22"/>
  <c r="I13" i="22"/>
  <c r="I17" i="22"/>
  <c r="I18" i="22"/>
  <c r="C31" i="23"/>
  <c r="D31" i="23"/>
  <c r="B19" i="8"/>
  <c r="E19" i="8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B24" i="9"/>
  <c r="D24" i="9"/>
  <c r="E24" i="9"/>
  <c r="D8" i="26" l="1"/>
  <c r="D49" i="26" s="1"/>
  <c r="D53" i="26" s="1"/>
  <c r="O16" i="20"/>
  <c r="C30" i="20"/>
  <c r="D30" i="20" s="1"/>
  <c r="E30" i="20" s="1"/>
  <c r="F30" i="20" s="1"/>
  <c r="G30" i="20" s="1"/>
  <c r="H30" i="20" s="1"/>
  <c r="I30" i="20" s="1"/>
  <c r="J30" i="20" s="1"/>
  <c r="K30" i="20" s="1"/>
  <c r="L30" i="20" s="1"/>
  <c r="M30" i="20" s="1"/>
  <c r="C114" i="1"/>
  <c r="C116" i="1" s="1"/>
  <c r="E29" i="2"/>
  <c r="E33" i="2" s="1"/>
  <c r="E33" i="3"/>
  <c r="E37" i="3" s="1"/>
  <c r="O29" i="20"/>
  <c r="E35" i="3" l="1"/>
  <c r="E36" i="3" s="1"/>
  <c r="E31" i="2"/>
  <c r="O30" i="20"/>
</calcChain>
</file>

<file path=xl/sharedStrings.xml><?xml version="1.0" encoding="utf-8"?>
<sst xmlns="http://schemas.openxmlformats.org/spreadsheetml/2006/main" count="1317" uniqueCount="586">
  <si>
    <t>B E V É T E L E K</t>
  </si>
  <si>
    <t xml:space="preserve">1. sz. táblázat             </t>
  </si>
  <si>
    <t>Sor-
szám</t>
  </si>
  <si>
    <t xml:space="preserve">Bevételi jogcím  </t>
  </si>
  <si>
    <t>1.</t>
  </si>
  <si>
    <t>I. Önkormányzat működési bevételei (2+3+4)</t>
  </si>
  <si>
    <t>2.</t>
  </si>
  <si>
    <t>I/1. Közhatalmi bevételek (2.1. + …+ 2.4.)</t>
  </si>
  <si>
    <t>2.1.</t>
  </si>
  <si>
    <t>Helyi adók</t>
  </si>
  <si>
    <t>2.2.</t>
  </si>
  <si>
    <t>Illetékek</t>
  </si>
  <si>
    <t>2.3.</t>
  </si>
  <si>
    <t>Bírságok, díjak, pótlékok</t>
  </si>
  <si>
    <t>2.4.</t>
  </si>
  <si>
    <t>Egyéb fizetési kötelezettségből származó bevételek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</si>
  <si>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</si>
  <si>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</si>
  <si>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</si>
  <si>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</si>
  <si>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</si>
  <si>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</si>
  <si>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</si>
  <si>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</si>
  <si>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</si>
  <si>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</si>
  <si>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</si>
  <si>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</si>
  <si>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</si>
  <si>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bevétel, visszatérülések</t>
  </si>
  <si>
    <t>3.7.</t>
  </si>
  <si>
    <t>Működési célú hozam- és kamatbevételek</t>
  </si>
  <si>
    <t>3.8.</t>
  </si>
  <si>
    <t>Egyéb működési célú bevétel</t>
  </si>
  <si>
    <t xml:space="preserve">4. </t>
  </si>
  <si>
    <t>II. Átengedett központi adók</t>
  </si>
  <si>
    <t>5.</t>
  </si>
  <si>
    <t>5.1.</t>
  </si>
  <si>
    <t>5.2.</t>
  </si>
  <si>
    <t>5.3.</t>
  </si>
  <si>
    <t>5.4.</t>
  </si>
  <si>
    <t>Kiegészítő támogatás</t>
  </si>
  <si>
    <t>5.5.</t>
  </si>
  <si>
    <t>Fenntartott, illetve támogatott előadó-művészeti szervezetek támogatása</t>
  </si>
  <si>
    <t>5.6.</t>
  </si>
  <si>
    <t>Címzett és céltámogatások</t>
  </si>
  <si>
    <t>5.7.</t>
  </si>
  <si>
    <t>Vis maior támogatás</t>
  </si>
  <si>
    <t>5.8.</t>
  </si>
  <si>
    <t>6.</t>
  </si>
  <si>
    <t>6.1.</t>
  </si>
  <si>
    <t>Működési támogatás államháztartáson belülről (6.1.1.+…+ 6.1.5.)</t>
  </si>
  <si>
    <t>6.1.1.</t>
  </si>
  <si>
    <t xml:space="preserve">   Társadalombiztosítás pénzügyi alapjából átvett pénzeszköz </t>
  </si>
  <si>
    <t>6.1.2.</t>
  </si>
  <si>
    <t xml:space="preserve">   Helyi, nemzetiségi önkormányzattól átvett pénzeszköz</t>
  </si>
  <si>
    <t>6.1.3.</t>
  </si>
  <si>
    <t xml:space="preserve">   Társulástól átvett pénzeszköz</t>
  </si>
  <si>
    <t>6.1.4.</t>
  </si>
  <si>
    <t xml:space="preserve">   EU támogatás</t>
  </si>
  <si>
    <t>6.1.5.</t>
  </si>
  <si>
    <t xml:space="preserve">   Egyéb működési támogatás államháztartáson belülről</t>
  </si>
  <si>
    <t>6.2.</t>
  </si>
  <si>
    <t>Felhalmozási támogatás államháztartáson belülről (6.2.1.+…+ 6.2.5.)</t>
  </si>
  <si>
    <t>6.2.1.</t>
  </si>
  <si>
    <t>6.2.2.</t>
  </si>
  <si>
    <t>6.2.3.</t>
  </si>
  <si>
    <t>6.2.4.</t>
  </si>
  <si>
    <t>6.2.5.</t>
  </si>
  <si>
    <t xml:space="preserve">   Egyéb felhalmozási támogatás államháztartáson belülről</t>
  </si>
  <si>
    <t xml:space="preserve">7. </t>
  </si>
  <si>
    <t>V. Átvett pénzeszközök államháztartáson kívülről (7.1.+7.2.)</t>
  </si>
  <si>
    <t>7.1.</t>
  </si>
  <si>
    <t>Működési célú pénzeszközök átvétele államháztartáson kívülről</t>
  </si>
  <si>
    <t>7.2.</t>
  </si>
  <si>
    <t>Felhalmozási célú pénzeszközök átvétele államháztartáson kívülről</t>
  </si>
  <si>
    <t>8.</t>
  </si>
  <si>
    <t>VI. Felhalmozási célú bevételek (8.1+8.2+8.3.)</t>
  </si>
  <si>
    <t>8.1.</t>
  </si>
  <si>
    <t>Tárgyi eszközök és immateriális javak értékesítése (vagyonhasznosítás)</t>
  </si>
  <si>
    <t>8.2.</t>
  </si>
  <si>
    <t>Önkormányzatot megillető vagyoni értékű jog értékesítése, hasznosítása</t>
  </si>
  <si>
    <t>8.3.</t>
  </si>
  <si>
    <t xml:space="preserve">Pénzügyi befektetésekből származó bevétel </t>
  </si>
  <si>
    <t xml:space="preserve">9. </t>
  </si>
  <si>
    <t>VII. Kölcsön visszatérülése</t>
  </si>
  <si>
    <t>10.</t>
  </si>
  <si>
    <t>KÖLTSÉGVETÉSI BEVÉTELEK ÖSSZESEN: (2+…+9)</t>
  </si>
  <si>
    <t>11.</t>
  </si>
  <si>
    <t>VIII. Finanszírozási bevételek (11.1.+11.2.)</t>
  </si>
  <si>
    <t>11.1.</t>
  </si>
  <si>
    <t>Hiány belső finanszírozás bevételei (11.1.1.+…+11.1.5.)</t>
  </si>
  <si>
    <t>11.1.1.</t>
  </si>
  <si>
    <t xml:space="preserve">   Költségvetési maradvány igénybevétele </t>
  </si>
  <si>
    <t>11.1.2.</t>
  </si>
  <si>
    <t xml:space="preserve">   Vállalkozási maradvány igénybevétele </t>
  </si>
  <si>
    <t>11.1.3.</t>
  </si>
  <si>
    <t>11.1.4.</t>
  </si>
  <si>
    <t xml:space="preserve">   Értékpapír értékesítése</t>
  </si>
  <si>
    <t xml:space="preserve">   Egyéb belső finanszírozási bevétek</t>
  </si>
  <si>
    <t>11.2.</t>
  </si>
  <si>
    <t>Hiány külső finanszírozásának bevételei (11.2.1.+…+11.2.5.)</t>
  </si>
  <si>
    <t>11.2.1.</t>
  </si>
  <si>
    <t xml:space="preserve">   Hosszú lejáratú hitelek, kölcsönök felvétele </t>
  </si>
  <si>
    <t>11.2.2.</t>
  </si>
  <si>
    <t xml:space="preserve">   Likviditási célú hitelek, kölcsönök felvétele </t>
  </si>
  <si>
    <t>11.2.3.</t>
  </si>
  <si>
    <t xml:space="preserve">   Rövid lejáratú hitelek, kölcsönök felvétele</t>
  </si>
  <si>
    <t>11.2.4.</t>
  </si>
  <si>
    <t xml:space="preserve">   Értékpapírok kibocsátása </t>
  </si>
  <si>
    <t>11.2.5.</t>
  </si>
  <si>
    <t xml:space="preserve">   Egyéb külső finanszírozási bevételek</t>
  </si>
  <si>
    <t>12.</t>
  </si>
  <si>
    <t>KÖLTSÉGVETÉSI ÉS FINANSZÍROZÁSI BEVÉTELEK ÖSSZESEN (10+11)</t>
  </si>
  <si>
    <t>13.</t>
  </si>
  <si>
    <t>IX. Függő, átfutó, kiegyenlítő bevételek</t>
  </si>
  <si>
    <t>14.</t>
  </si>
  <si>
    <t>BEVÉTELEK ÖSSZESEN (12+13)</t>
  </si>
  <si>
    <t>K I A D Á S O K</t>
  </si>
  <si>
    <t>2. sz. táblázat</t>
  </si>
  <si>
    <t>Sor-szám</t>
  </si>
  <si>
    <t>Kiadási jogcímek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</si>
  <si>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</si>
  <si>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</si>
  <si>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</si>
  <si>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</si>
  <si>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</si>
  <si>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</si>
  <si>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</si>
  <si>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</si>
  <si>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</si>
  <si>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</si>
  <si>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</si>
  <si>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 xml:space="preserve"> - az 1.5-ből: - Lakosságnak juttatott támogatások</t>
  </si>
  <si>
    <t>1.7.</t>
  </si>
  <si>
    <t xml:space="preserve">   - Szociális, rászorultság jellegű ellátások</t>
  </si>
  <si>
    <t>1.8.</t>
  </si>
  <si>
    <t xml:space="preserve">   - Működési célú pénzeszköz átadás államháztartáson belülre</t>
  </si>
  <si>
    <t>1.9.</t>
  </si>
  <si>
    <t xml:space="preserve">   - Működési célú pénzeszköz átadás államháztartáson kívülre</t>
  </si>
  <si>
    <t>1.10.</t>
  </si>
  <si>
    <t xml:space="preserve">   - Garancia és kezességvállalásból származó kifizetés</t>
  </si>
  <si>
    <t>1.11.</t>
  </si>
  <si>
    <t xml:space="preserve">   - Kamatkiadások</t>
  </si>
  <si>
    <t>1.12.</t>
  </si>
  <si>
    <t xml:space="preserve">   - Pénzforgalom nélküli kiadások</t>
  </si>
  <si>
    <t>Beruházások</t>
  </si>
  <si>
    <t>Felújítások</t>
  </si>
  <si>
    <t>Egyéb felhalmozási kiadások</t>
  </si>
  <si>
    <t>a 2.3-ból   - Felhalmozási célú pénzeszköz átadás államháztartáson belülre</t>
  </si>
  <si>
    <t>2.5.</t>
  </si>
  <si>
    <t xml:space="preserve">               - Felhalmozási célú pénzeszköz átadás államháztartáson kívülre</t>
  </si>
  <si>
    <t>2.6.</t>
  </si>
  <si>
    <t xml:space="preserve">               - Pénzügyi befektetések kiadásai</t>
  </si>
  <si>
    <t>2.7.</t>
  </si>
  <si>
    <t>- Lakástámogatás</t>
  </si>
  <si>
    <t>2.8.</t>
  </si>
  <si>
    <t>- Lakásépítés</t>
  </si>
  <si>
    <t>2.9.</t>
  </si>
  <si>
    <t>- EU-s forrásból finanszírozott támogatással megvalósuló programok, projektek kiadásai</t>
  </si>
  <si>
    <t>2.10.</t>
  </si>
  <si>
    <t>- EU-s forrásból finanszírozott támogatással megvalósuló  programok,  projektek önkormányzati
  hozzájárulásának kiadásai</t>
  </si>
  <si>
    <t>III. Tartalékok (3.1.+3.2.)</t>
  </si>
  <si>
    <t>Általános tartalék</t>
  </si>
  <si>
    <t>Céltartalék</t>
  </si>
  <si>
    <t>4.</t>
  </si>
  <si>
    <t>IV. Kölcsön nyújtása</t>
  </si>
  <si>
    <t>KÖLTSÉGVETÉSI KIADÁSOK ÖSSZESEN (1+2+3+4)</t>
  </si>
  <si>
    <t>V. Finanszírozási kiadások (6.1+6.2.)</t>
  </si>
  <si>
    <t>Működési célú finanszírozási kiadások 6.1.1.+…+6.1.7.)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</si>
  <si>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</si>
  <si>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</si>
  <si>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</si>
  <si>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</si>
  <si>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</si>
  <si>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>6.1.6.</t>
  </si>
  <si>
    <t>6.1.7.</t>
  </si>
  <si>
    <t xml:space="preserve">   Betét elhelyezése</t>
  </si>
  <si>
    <t>Felhalmozási célú finanszírozási bevételek (6.2.1.+...+6.2.8.)</t>
  </si>
  <si>
    <t xml:space="preserve">   Hitelek törlesztése</t>
  </si>
  <si>
    <t>6.2.6.</t>
  </si>
  <si>
    <t xml:space="preserve">   Befektetési célú belföldi, külföldi értékpapírok vásárlása</t>
  </si>
  <si>
    <t>6.2.7.</t>
  </si>
  <si>
    <t>6.2.8.</t>
  </si>
  <si>
    <t xml:space="preserve">   Pénzügyi lízing tőkerész törlesztés kiadása</t>
  </si>
  <si>
    <t>7.</t>
  </si>
  <si>
    <t>KÖLTSÉGVETÉSI ÉS FINANSZÍROZÁSI KIADÁSOK ÖSSZESEN: (5+6)</t>
  </si>
  <si>
    <t>VI. Függő, átfutó, kiegyenlítő kiadások</t>
  </si>
  <si>
    <t>9.</t>
  </si>
  <si>
    <t>KIADÁSOK ÖSSZESEN: (7+8)</t>
  </si>
  <si>
    <t>Bevételek</t>
  </si>
  <si>
    <t>Kiadások</t>
  </si>
  <si>
    <t>Megnevezés</t>
  </si>
  <si>
    <t>Közhatalmi bevételek</t>
  </si>
  <si>
    <t>Személyi juttatások</t>
  </si>
  <si>
    <t>Intézményi működési bevételek</t>
  </si>
  <si>
    <t>Átengedett központi adók</t>
  </si>
  <si>
    <t xml:space="preserve">Dologi kiadások </t>
  </si>
  <si>
    <t>Támogatások, kiegészítések (működési célú)</t>
  </si>
  <si>
    <t>Átvett pénzeszközök államháztartáson belülről</t>
  </si>
  <si>
    <t xml:space="preserve">    - 5.-ből: EU támogatás</t>
  </si>
  <si>
    <t>Tartalékok</t>
  </si>
  <si>
    <t>Átvett pénzeszközök államháztartáson  kívülről</t>
  </si>
  <si>
    <t>Kölcsön nyújtása</t>
  </si>
  <si>
    <t>Kölcsön visszatérülés  (működési célú)</t>
  </si>
  <si>
    <t>Egyéb bevételek</t>
  </si>
  <si>
    <t>Költségvetési bevételek összesen (1+...+12)</t>
  </si>
  <si>
    <t>Költségvetési kiadások összesen (1+...+12)</t>
  </si>
  <si>
    <t>Hiány belső finanszírozásának bevételei (15+…+18 )</t>
  </si>
  <si>
    <t>Értékpapír vásárlása, visszavásárlása</t>
  </si>
  <si>
    <t>15.</t>
  </si>
  <si>
    <t>Likviditási hitelek törlesztése</t>
  </si>
  <si>
    <t>16.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</si>
  <si>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</si>
  <si>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</si>
  <si>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</si>
  <si>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</si>
  <si>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</si>
  <si>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</si>
  <si>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</si>
  <si>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</si>
  <si>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(20+…+21) </t>
  </si>
  <si>
    <t>Forgatási célú belföldi, külföldi értékpapírok vásárlása</t>
  </si>
  <si>
    <t>20.</t>
  </si>
  <si>
    <t xml:space="preserve">   Hitelek, kölcsönök felvétele</t>
  </si>
  <si>
    <t>Betét elhelyezése</t>
  </si>
  <si>
    <t>21.</t>
  </si>
  <si>
    <t>22.</t>
  </si>
  <si>
    <t>Működési célú finanszírozási bevételek összesen (14+...+21)</t>
  </si>
  <si>
    <t>Működési célú finanszírozási kiadások összesen (14+...+21)</t>
  </si>
  <si>
    <t>23.</t>
  </si>
  <si>
    <t>Költségvetési és finanszírozási bevételek összesen (13+22)</t>
  </si>
  <si>
    <t>Költségvetési és finanszírozási kiadások összesen (13+22)</t>
  </si>
  <si>
    <t>24.</t>
  </si>
  <si>
    <t>Függő, átfutó, kiegyenlítő bevételek</t>
  </si>
  <si>
    <t>Függő, átfutó, kiegyenlítő kiadások</t>
  </si>
  <si>
    <t>25.</t>
  </si>
  <si>
    <t>BEVÉTEL ÖSSZESEN (23+24)</t>
  </si>
  <si>
    <t>KIADÁSOK ÖSSZESEN (23+24)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</si>
  <si>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</si>
  <si>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</si>
  <si>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</si>
  <si>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</si>
  <si>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</si>
  <si>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</si>
  <si>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Tárgyi eszközök és immateriális  javak értékesítése</t>
  </si>
  <si>
    <t>Önkormányzatot megillető vagyoni ért. jog  értékesítése, hasznosítása</t>
  </si>
  <si>
    <t>Pénzügyi befektetésekből származó bevétel</t>
  </si>
  <si>
    <t xml:space="preserve">   3.-ból:  - Felhalmozási célú pe. átadás államháztartáson belül</t>
  </si>
  <si>
    <t xml:space="preserve">               - Felhalmozási célú pe.átadás államháztartáson kívül</t>
  </si>
  <si>
    <t>Támogatások, kiegészítések (felhalmozási)</t>
  </si>
  <si>
    <t>- Pénzügyi befektetések kiadásai</t>
  </si>
  <si>
    <t>Egyéb központi támogatások</t>
  </si>
  <si>
    <t>Átvett pénzeszköz államháztartáson belülről</t>
  </si>
  <si>
    <t>- ebből: EU támogatás</t>
  </si>
  <si>
    <t>- EU-s forrásból megvalósuló  programok, projektek</t>
  </si>
  <si>
    <t>Átvett pénzeszköz államháztartáson  kívülről</t>
  </si>
  <si>
    <t>- Eu-s forrásból megvalósuló  programok, projektek
   önkormányzati hozzájárulásának kiadásai</t>
  </si>
  <si>
    <t>Kölcsön visszatérülés</t>
  </si>
  <si>
    <t>Költségvetési bevételek összesen:</t>
  </si>
  <si>
    <t>Költségvetési kiadások összesen: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</si>
  <si>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</si>
  <si>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</si>
  <si>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</si>
  <si>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</si>
  <si>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</si>
  <si>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</si>
  <si>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</si>
  <si>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</si>
  <si>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</si>
  <si>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</si>
  <si>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tőkerész törlesztés kiadása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</si>
  <si>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</si>
  <si>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</si>
  <si>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</si>
  <si>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</si>
  <si>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(14+20)</t>
  </si>
  <si>
    <t>Felhalmozási célú finanszírozási kiadások összesen
(14+...+25)</t>
  </si>
  <si>
    <t>Költségvetési és finanszírozási bevételek összesen (13+26)</t>
  </si>
  <si>
    <t>Költségvetési és finanszírozási kiadások összesen (13+26)</t>
  </si>
  <si>
    <t>28.</t>
  </si>
  <si>
    <t>29.</t>
  </si>
  <si>
    <t>BEVÉTEL ÖSSZESEN (27+28)</t>
  </si>
  <si>
    <t>KIADÁSOK ÖSSZESEN (27+28)</t>
  </si>
  <si>
    <t>30.</t>
  </si>
  <si>
    <t>31.</t>
  </si>
  <si>
    <t>adatok forintban</t>
  </si>
  <si>
    <t>Jogcím</t>
  </si>
  <si>
    <t>1. Zöldterületgazd. kapcs. feladatok ellátása</t>
  </si>
  <si>
    <t>2.Közvilágítás fenntartásának támogatása</t>
  </si>
  <si>
    <t>Összesen:</t>
  </si>
  <si>
    <t>MEGNEVEZÉS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</si>
  <si>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</si>
  <si>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</si>
  <si>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</si>
  <si>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</si>
  <si>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</si>
  <si>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</si>
  <si>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</si>
  <si>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Összesen</t>
  </si>
  <si>
    <t>Önkormányzat</t>
  </si>
  <si>
    <t>Feladat megnevezése</t>
  </si>
  <si>
    <t>--------</t>
  </si>
  <si>
    <t>Száma</t>
  </si>
  <si>
    <t>Előirányzat-csoport, kiemelt előirányzat megnevezése</t>
  </si>
  <si>
    <t>Előirányzat</t>
  </si>
  <si>
    <t>I. Önkormányzatok működési bevételei</t>
  </si>
  <si>
    <t>I/1. Közhatalmi bevételek (2.1.+…+2.4.)</t>
  </si>
  <si>
    <t>III. Támogatások, kiegészítések (5.1+…+5.7.)</t>
  </si>
  <si>
    <t>Ált. működéshez és ágazati feladathoz kapcsolódó támogatások</t>
  </si>
  <si>
    <t>Megyei önkormányzatok működésének támogatása</t>
  </si>
  <si>
    <t>Egyéb támogatás, kiegészítés</t>
  </si>
  <si>
    <t>IV. Átvett pénzeszközök államháztartáson belülről (6.1.+…6.2.)</t>
  </si>
  <si>
    <t>Működési célú pénzeszköz átvétel államháztartáson kívülről</t>
  </si>
  <si>
    <t>Felhalmozási célú pénzeszköz átvétel államháztartáson kívülről</t>
  </si>
  <si>
    <t>VI. Felhalmozási célú bevételek (8.1+8.2.+8.3.)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</si>
  <si>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</si>
  <si>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>BEVÉTELEK ÖSSZESEN: (10+11)</t>
  </si>
  <si>
    <t>I. Működési költségvetés kiadásai (1.1+…+1.5.)</t>
  </si>
  <si>
    <t xml:space="preserve"> - Szociális, rászorultság jellegű ellátások</t>
  </si>
  <si>
    <t xml:space="preserve">     -  Működési célú pénzeszköz átadás államháztartáson belülre</t>
  </si>
  <si>
    <t xml:space="preserve">     - Működési célú pénzeszköz átadás államháztartáson kívülre</t>
  </si>
  <si>
    <t xml:space="preserve">     - Működési támogatás átadás</t>
  </si>
  <si>
    <t xml:space="preserve">     - Garancia és kezességvállalásból származó kifizetés</t>
  </si>
  <si>
    <t xml:space="preserve">     - Kamatkiadások</t>
  </si>
  <si>
    <t>1.13.</t>
  </si>
  <si>
    <t xml:space="preserve">     - Pénzforgalom nélküli kiadások</t>
  </si>
  <si>
    <t>II. Felhalmozási költségvetés kiadásai (2.1+…+2.7)</t>
  </si>
  <si>
    <t xml:space="preserve">Beruházások </t>
  </si>
  <si>
    <t xml:space="preserve"> Egyéb felhalmozási kiadások</t>
  </si>
  <si>
    <t xml:space="preserve">     2.3-ból  - Felhalmozási célú pénzeszköz átadás államháztartáson kívülre</t>
  </si>
  <si>
    <t xml:space="preserve">  - Felhalmozási célú pénzeszközátadás államháztartáson belülre</t>
  </si>
  <si>
    <t xml:space="preserve">  - Pénzügyi befektetések kiadásai</t>
  </si>
  <si>
    <t xml:space="preserve">  - Lakástámogatás</t>
  </si>
  <si>
    <t xml:space="preserve">  - Lakásépítés</t>
  </si>
  <si>
    <t xml:space="preserve">  - EU-s forrásból finanszírozott támogatással megvalósuló programok, projektek kiadásai</t>
  </si>
  <si>
    <t xml:space="preserve">  - EU-s forrásból finanszírozott támogatással megvalósuló programok, projektek
    önkormányzati hozzájárulásának kiadásai</t>
  </si>
  <si>
    <t>III. Tartalékok (3.1.+3.2)</t>
  </si>
  <si>
    <t>V. Költségvetési szervek finanszírozása</t>
  </si>
  <si>
    <t>KÖLTSÉGVETÉSI KIADÁSOK ÖSSZESEN: (1+2+3+4+5)</t>
  </si>
  <si>
    <t>V. Finanszírozási kiadások (7.1.+7.2.)</t>
  </si>
  <si>
    <t>7.1</t>
  </si>
  <si>
    <t>Működési célú finanszírozási kiadások</t>
  </si>
  <si>
    <t>Felhalmozási célú pénzügyi műveletek kiadások</t>
  </si>
  <si>
    <t>KIADÁSOK ÖSSZESEN: (6+7)</t>
  </si>
  <si>
    <t>Éves engedélyezett létszám előirányzat (fő)</t>
  </si>
  <si>
    <t>Közfoglalkoztatottak létszáma (fő)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</si>
  <si>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</si>
  <si>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</si>
  <si>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</si>
  <si>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</si>
  <si>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</si>
  <si>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</si>
  <si>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</si>
  <si>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</si>
  <si>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</si>
  <si>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</si>
  <si>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</si>
  <si>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</si>
  <si>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Támogatások , kiegészítések</t>
  </si>
  <si>
    <t>Átvett pénzeszközök  Áh. belülrül</t>
  </si>
  <si>
    <t>Felhalmozási bevételek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</si>
  <si>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</si>
  <si>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</si>
  <si>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</si>
  <si>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</si>
  <si>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</si>
  <si>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</si>
  <si>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Bevételi jogcím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</si>
  <si>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</si>
  <si>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</si>
  <si>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</si>
  <si>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</si>
  <si>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</si>
  <si>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</si>
  <si>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</si>
  <si>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</si>
  <si>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</si>
  <si>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</si>
  <si>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</si>
  <si>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</si>
  <si>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</si>
  <si>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</si>
  <si>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</si>
  <si>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</si>
  <si>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</si>
  <si>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</si>
  <si>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</si>
  <si>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</si>
  <si>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</si>
  <si>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</si>
  <si>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</si>
  <si>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</si>
  <si>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</si>
  <si>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</si>
  <si>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</si>
  <si>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</si>
  <si>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</si>
  <si>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</si>
  <si>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</si>
  <si>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</si>
  <si>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3. sz. melléklet</t>
  </si>
  <si>
    <t xml:space="preserve">Személyi jövedelem adó </t>
  </si>
  <si>
    <t>Kommunális adó</t>
  </si>
  <si>
    <t>Gépjárműadó</t>
  </si>
  <si>
    <t>teljesítés</t>
  </si>
  <si>
    <t>Bevételi előirányzat</t>
  </si>
  <si>
    <t>Költségvetési létszámkeret összesen</t>
  </si>
  <si>
    <t>Önkormányzati jogalkotás</t>
  </si>
  <si>
    <t>KIADÁSI JOGCÍMEK</t>
  </si>
  <si>
    <t>Eredeti előirányzat</t>
  </si>
  <si>
    <t>Támogatásértékű kiadások</t>
  </si>
  <si>
    <t>BEVÉTELI JOGCÍMEK</t>
  </si>
  <si>
    <t>TÁMOGATÁS ÉRTÉKŰ MŰKÖDÉSI BEVÉTEL</t>
  </si>
  <si>
    <t>FELHALMOZÁSI CÉLRA ÁTVETT ÁLLAMHÁZTARTÁSON KÍVÜLRŐL</t>
  </si>
  <si>
    <t>szociális ellátások támogatására átvett</t>
  </si>
  <si>
    <t>közfoglalkoztatás céljára átvett</t>
  </si>
  <si>
    <t>könyvtári feladatellátásra átvett</t>
  </si>
  <si>
    <t>egyéb jogcímen átvet</t>
  </si>
  <si>
    <t>Létszám összesen</t>
  </si>
  <si>
    <t xml:space="preserve">  </t>
  </si>
  <si>
    <t xml:space="preserve">Feladatalapú támogatás </t>
  </si>
  <si>
    <t>5. sz. melléklet</t>
  </si>
  <si>
    <t>8. sz. melléklet</t>
  </si>
  <si>
    <t>7. sz. melléklet</t>
  </si>
  <si>
    <t>9. sz. melléklet</t>
  </si>
  <si>
    <t>10. sz. melléklet</t>
  </si>
  <si>
    <t>11. sz. melléklet</t>
  </si>
  <si>
    <t>13. sz. melléklet</t>
  </si>
  <si>
    <t xml:space="preserve">intézményfinanszírozás </t>
  </si>
  <si>
    <r>
      <t xml:space="preserve">III. Támogatások, kiegészítések </t>
    </r>
    <r>
      <rPr>
        <sz val="10"/>
        <rFont val="Times New Roman CE"/>
        <family val="1"/>
        <charset val="238"/>
      </rPr>
      <t>(5.1+…+5.8.)</t>
    </r>
  </si>
  <si>
    <r>
      <t>IV</t>
    </r>
    <r>
      <rPr>
        <b/>
        <sz val="10"/>
        <rFont val="Times New Roman"/>
        <family val="1"/>
        <charset val="238"/>
      </rPr>
      <t>. Átvett pénzeszközök államháztartáson belülről (6.1.+6.2.)</t>
    </r>
  </si>
  <si>
    <r>
      <t xml:space="preserve">I. Működési költségvetés kiadásai </t>
    </r>
    <r>
      <rPr>
        <sz val="10"/>
        <rFont val="Times New Roman CE"/>
        <family val="1"/>
        <charset val="238"/>
      </rPr>
      <t>(1.1+…+1.5.)</t>
    </r>
  </si>
  <si>
    <r>
      <t xml:space="preserve">II. Felhalmozási költségvetés kiadásai </t>
    </r>
    <r>
      <rPr>
        <sz val="10"/>
        <rFont val="Times New Roman CE"/>
        <family val="1"/>
        <charset val="238"/>
      </rPr>
      <t>(2.1+…+2.3)</t>
    </r>
  </si>
  <si>
    <t xml:space="preserve">2.1. sz. melléklet </t>
  </si>
  <si>
    <t xml:space="preserve"> forintban</t>
  </si>
  <si>
    <t xml:space="preserve"> Forintban !</t>
  </si>
  <si>
    <t>-</t>
  </si>
  <si>
    <t xml:space="preserve">  forintban !</t>
  </si>
  <si>
    <t>2.2. sz. melléklet</t>
  </si>
  <si>
    <t>3. Köztemető fenntartással kapcsolatos támogatása</t>
  </si>
  <si>
    <t>5. Egyéb önkormányzati feladatok támogatása</t>
  </si>
  <si>
    <t>4. Közutak fenntartásának támogatása</t>
  </si>
  <si>
    <t>Település-üzemeltetéshez kapcsolódó feladatellátás támogatása I.b.</t>
  </si>
  <si>
    <t xml:space="preserve"> forintban !</t>
  </si>
  <si>
    <t>Intézményi étkezés</t>
  </si>
  <si>
    <t>Pénzmaradvány igénybevétele</t>
  </si>
  <si>
    <t>6. Lakott külterülettel kapcsolatos feladatok</t>
  </si>
  <si>
    <t>Késedelmi pótlék</t>
  </si>
  <si>
    <t>Központi, irányító szervi támogatás</t>
  </si>
  <si>
    <t>Államháztartáson belüli megelőlegezés visszafizetése</t>
  </si>
  <si>
    <t xml:space="preserve">Központi, irányító szervi támogatás </t>
  </si>
  <si>
    <t>Államháztartáson belüli megelőlegezések visszafizetése</t>
  </si>
  <si>
    <t>Államháztartáson belüli megelőlegezések</t>
  </si>
  <si>
    <t>Györe Község Önkormányzata normatív támogatásai jogcímenként</t>
  </si>
  <si>
    <t>7. Polgármesteri illetmény kiegészítés</t>
  </si>
  <si>
    <t>8. A települési önrkományzatok egyes köznevelési feladatainak egyéb támogatása</t>
  </si>
  <si>
    <t>9. A települési önrkományzatok szociális és gyermekjóléti és gyermekétkezetési feladatainak támogatása</t>
  </si>
  <si>
    <t>10. Települési önkormányzatok könyvtári feladatainak támogatása</t>
  </si>
  <si>
    <t>Felhasználás
2019. XII.31-ig</t>
  </si>
  <si>
    <t>Sorszám</t>
  </si>
  <si>
    <t>Működési célú bevételek és kiadások mérlege</t>
  </si>
  <si>
    <t>Felhalmozási célú bevételek és kiadások mérlege</t>
  </si>
  <si>
    <t xml:space="preserve">Felújítási kiadások előirányzata felújításonként </t>
  </si>
  <si>
    <t>Előirányzat-felhasználási terv</t>
  </si>
  <si>
    <t>Az önkormányzat által adott közvetett támogatások</t>
  </si>
  <si>
    <t>Aparhant Község Önkormányzata</t>
  </si>
  <si>
    <t>Aparhant Község Önkormányzata összevont mérlege</t>
  </si>
  <si>
    <t>Aparhanti Felhőcske Óvoda mérlege</t>
  </si>
  <si>
    <t>Községi Önkormányzat Vízműve mérlege</t>
  </si>
  <si>
    <t>Aparhant Község Önkormányzat mérlege</t>
  </si>
  <si>
    <t>Vagyoni típusú adók</t>
  </si>
  <si>
    <t>Értékesítési és forgalmi adók</t>
  </si>
  <si>
    <t>Gépjárműadók</t>
  </si>
  <si>
    <t>Egyéb közhatalmi bevételek</t>
  </si>
  <si>
    <t>Szolgáltatások ellenértéke</t>
  </si>
  <si>
    <t>Tulajdonosi bevételek</t>
  </si>
  <si>
    <t>Ellátási díjak</t>
  </si>
  <si>
    <t>Egyéb kapott (járó) kamatok és kamatjellegű bevételek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</si>
  <si>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</si>
  <si>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</si>
  <si>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</si>
  <si>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</si>
  <si>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Működési célú költségvetési támogatások és kiegészítő támogatások</t>
  </si>
  <si>
    <t xml:space="preserve">   Egyéb felhalmozási támogatás </t>
  </si>
  <si>
    <t xml:space="preserve"> I. Működési célú bevételek és kiadások mérlege Aparhant Község Önkormányzat
(Önkormányzati szinten)</t>
  </si>
  <si>
    <t xml:space="preserve">II. Felhalmozási célú bevételek és kiadások mérlege Aparhant Község Önkormányzat         
                                                   (Önkormányzati szinten)                                                                                        </t>
  </si>
  <si>
    <t>Aparhanti Felhőcske Óvoda</t>
  </si>
  <si>
    <t>Községi Önkormányzat Vízműve</t>
  </si>
  <si>
    <t>3.1. sz. melléklet</t>
  </si>
  <si>
    <t>3.2.sz. melléklet</t>
  </si>
  <si>
    <t xml:space="preserve">Aparhant Község Önkormányzata        </t>
  </si>
  <si>
    <t>Központi irányító szervi támogatások folyósítása</t>
  </si>
  <si>
    <t>11. Kiegészítő támogatás</t>
  </si>
  <si>
    <t>12. Szennyvíz támogatás</t>
  </si>
  <si>
    <t>VP-6-7.2.1.2-16 Egyedi szennyvízkezelés Aparhanton c. pályázat</t>
  </si>
  <si>
    <t>Aparhant Község Önkormányzata által átadott pénzeszközök, támogatásértékű kiadások és bevételek</t>
  </si>
  <si>
    <t>Működési célú támogatások ÁH-n belül</t>
  </si>
  <si>
    <t>Működési bevételek</t>
  </si>
  <si>
    <t xml:space="preserve">Aparhant Község Önkormányzat </t>
  </si>
  <si>
    <t>Védőnő</t>
  </si>
  <si>
    <t>Közfoglalkoztatott</t>
  </si>
  <si>
    <t>Zöldterület gazdálkodás</t>
  </si>
  <si>
    <t>2020. évi általános működés és ágazati feladatok támogatásának alakulása jogcímenként</t>
  </si>
  <si>
    <t>Aparhant Község Önkormányzata 2020. évi adóbevételei</t>
  </si>
  <si>
    <t>2020. évi költségvetési létszámkeret</t>
  </si>
  <si>
    <t>2020. évi előirányzat</t>
  </si>
  <si>
    <t>Biztosító ltal fizetet kártérítés</t>
  </si>
  <si>
    <t>közvetitet szolgáltatás</t>
  </si>
  <si>
    <t>2020. évi támogatás összesen</t>
  </si>
  <si>
    <t>A 2020. évi általános működés és ágazati feladatok támogatásának alakulása jogcímenként</t>
  </si>
  <si>
    <t>Felhasználás
2020. XII.31-ig</t>
  </si>
  <si>
    <t>2018-2020</t>
  </si>
  <si>
    <t>óvoda udva Magyar falvak</t>
  </si>
  <si>
    <t>orvosi rendelő Maagyar Falvak</t>
  </si>
  <si>
    <t xml:space="preserve">2020. év utáni szükséglet
</t>
  </si>
  <si>
    <t>Leader fitnesz park</t>
  </si>
  <si>
    <t>ERÖV vízminősgé javítás</t>
  </si>
  <si>
    <t>óvoda játékok</t>
  </si>
  <si>
    <t xml:space="preserve">Aparhant Község Önkormányzatának 2020. évi adó bevételei </t>
  </si>
  <si>
    <t>Előirányzat-felhasználási terv
2020. évre</t>
  </si>
  <si>
    <t>2020. előtti kifizetés</t>
  </si>
  <si>
    <t>2020. Évi költségvetési létszámkeret</t>
  </si>
  <si>
    <t>közművelődés</t>
  </si>
  <si>
    <t>2/C. sz. melléklet</t>
  </si>
  <si>
    <t>Bevétel</t>
  </si>
  <si>
    <t>Forintban !</t>
  </si>
  <si>
    <t>Kiemelt bevételi előirányzatok</t>
  </si>
  <si>
    <t>Kötelező feladatok</t>
  </si>
  <si>
    <t>Önként vállalat felad.</t>
  </si>
  <si>
    <t>Államigazgatási felad.</t>
  </si>
  <si>
    <t>Működési költségvetés</t>
  </si>
  <si>
    <t>I.   Intézményi működési bevételek</t>
  </si>
  <si>
    <t>II.  Közhatalmi bevételek</t>
  </si>
  <si>
    <t xml:space="preserve">      Helyi adók</t>
  </si>
  <si>
    <t xml:space="preserve">      Gépjárműadó</t>
  </si>
  <si>
    <t xml:space="preserve">      Bírságok, pótlékok és egyéb bevételek</t>
  </si>
  <si>
    <t>III.  Működési támogatások</t>
  </si>
  <si>
    <t xml:space="preserve">     Működési c. feladatalapú tám.</t>
  </si>
  <si>
    <t>IV. Működési c. tám. államh. Belül</t>
  </si>
  <si>
    <t xml:space="preserve">    Egyéb költségvetési támogatás</t>
  </si>
  <si>
    <t>IV.  Működési c. tám. állh. belül</t>
  </si>
  <si>
    <t>V.  Működési c. átvett pe. állh. kivülről</t>
  </si>
  <si>
    <t>VI.  Előző évi működési pénzmaradvány</t>
  </si>
  <si>
    <t>VII. Finanszírozási bevételek</t>
  </si>
  <si>
    <t xml:space="preserve">       Likvidhitel</t>
  </si>
  <si>
    <t xml:space="preserve">      Intézményfinanszírozás</t>
  </si>
  <si>
    <t>Felhalmozási költségvetés</t>
  </si>
  <si>
    <t>I.  Felhalmozási bevételek</t>
  </si>
  <si>
    <t xml:space="preserve">       Tárgyi eszközök, immat. javak értékesítése</t>
  </si>
  <si>
    <t xml:space="preserve">       Pénzügyi befektetés bevétele</t>
  </si>
  <si>
    <t>II.  Felhalmozási támogatások</t>
  </si>
  <si>
    <t xml:space="preserve">       Egyéb költségvetési támogatás</t>
  </si>
  <si>
    <t>III.. Felhalmozási c. tám. állh. belül</t>
  </si>
  <si>
    <t>IV. Felhalmozási c. átvett pe. állh. kiv.</t>
  </si>
  <si>
    <t>V.  Előző évi felhalmozási célú pénzmaradvány</t>
  </si>
  <si>
    <t>VI. Finanszírozási bevételek</t>
  </si>
  <si>
    <t xml:space="preserve">       Fejlesztési c. hitel felvétele</t>
  </si>
  <si>
    <t xml:space="preserve">       Intézményfinanszírozás</t>
  </si>
  <si>
    <t>Kiemelt kiadási előirányzatok</t>
  </si>
  <si>
    <t>I.   Személyi juttatások</t>
  </si>
  <si>
    <t>II.  Munkaadókat terhelő járulékok és szoc.h. adó</t>
  </si>
  <si>
    <t>III. Dologi kiadások és egyéb folyó kiadások</t>
  </si>
  <si>
    <t>IV. Ellátottak pénzbeni juttatások</t>
  </si>
  <si>
    <t>V.  Egyéb működési c. kiadások</t>
  </si>
  <si>
    <t xml:space="preserve">       Működési c. támogatásértékű kiadás</t>
  </si>
  <si>
    <t xml:space="preserve">      Működési c. pénzeszköz átadás</t>
  </si>
  <si>
    <t>VI. Tartalékok</t>
  </si>
  <si>
    <t xml:space="preserve">       Általános tartalék</t>
  </si>
  <si>
    <t xml:space="preserve">       Működési céltartalék</t>
  </si>
  <si>
    <t>VII. Finanszírozási kiadások</t>
  </si>
  <si>
    <t xml:space="preserve"> Felhalmozási költségvetés</t>
  </si>
  <si>
    <t>I.    Felújítások</t>
  </si>
  <si>
    <t>II.   Beruházások</t>
  </si>
  <si>
    <t>III.  Egyéb felhalmozási kiadások</t>
  </si>
  <si>
    <t>IV.  Tartalékok</t>
  </si>
  <si>
    <t xml:space="preserve">       Felhalmozási céltartalék</t>
  </si>
  <si>
    <t>V.   Finanszírozási kiadások</t>
  </si>
  <si>
    <t xml:space="preserve">      Hiteltörlesztés államh. kivülre</t>
  </si>
  <si>
    <t>Kiadások  összesen</t>
  </si>
  <si>
    <t>Aparhanti Község Önkormányzat 2020</t>
  </si>
  <si>
    <t>Aparhanti Közös Önkormányzati Hivatal</t>
  </si>
  <si>
    <t>2020 évi eredeti előirányzat</t>
  </si>
  <si>
    <t>3.3</t>
  </si>
  <si>
    <t>Aparhanti Közös önkormányzati Hivatal</t>
  </si>
  <si>
    <t>3.3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</si>
</sst>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"/>
    <numFmt numFmtId="165" formatCode="mmm\ d/"/>
    <numFmt numFmtId="166" formatCode="#"/>
    <numFmt numFmtId="167" formatCode="#,##0.0"/>
  </numFmts>
  <fonts count="57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0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family val="2"/>
      <charset val="238"/>
    </font>
    <font>
      <b/>
      <sz val="9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b/>
      <sz val="8"/>
      <name val="Arial CE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0" fillId="0" borderId="0"/>
    <xf numFmtId="0" fontId="1" fillId="0" borderId="0"/>
    <xf numFmtId="0" fontId="4" fillId="0" borderId="0"/>
    <xf numFmtId="0" fontId="29" fillId="0" borderId="0"/>
    <xf numFmtId="0" fontId="4" fillId="0" borderId="0"/>
  </cellStyleXfs>
  <cellXfs count="676">
    <xf numFmtId="0" fontId="0" fillId="0" borderId="0" xfId="0"/>
    <xf numFmtId="0" fontId="7" fillId="0" borderId="1" xfId="0" applyFont="1" applyFill="1" applyBorder="1" applyAlignment="1" applyProtection="1">
      <alignment horizontal="right" vertical="center"/>
    </xf>
    <xf numFmtId="0" fontId="9" fillId="0" borderId="2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left" vertical="center" wrapText="1"/>
    </xf>
    <xf numFmtId="164" fontId="11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textRotation="180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0" fillId="0" borderId="15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</xf>
    <xf numFmtId="16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8" xfId="0" applyNumberFormat="1" applyFont="1" applyFill="1" applyBorder="1" applyAlignment="1" applyProtection="1">
      <alignment horizontal="left" vertical="center" wrapText="1"/>
    </xf>
    <xf numFmtId="164" fontId="11" fillId="0" borderId="19" xfId="0" applyNumberFormat="1" applyFont="1" applyFill="1" applyBorder="1" applyAlignment="1" applyProtection="1">
      <alignment horizontal="left" vertical="center" wrapText="1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1" xfId="0" applyNumberFormat="1" applyFont="1" applyFill="1" applyBorder="1" applyAlignment="1" applyProtection="1">
      <alignment horizontal="left" vertical="center" wrapText="1"/>
    </xf>
    <xf numFmtId="164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164" fontId="11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0" fillId="0" borderId="13" xfId="0" applyNumberFormat="1" applyFont="1" applyFill="1" applyBorder="1" applyAlignment="1" applyProtection="1">
      <alignment horizontal="right" vertical="center" wrapText="1"/>
    </xf>
    <xf numFmtId="164" fontId="0" fillId="0" borderId="26" xfId="0" applyNumberFormat="1" applyFont="1" applyFill="1" applyBorder="1" applyAlignment="1" applyProtection="1">
      <alignment horizontal="left" vertical="center" wrapText="1"/>
    </xf>
    <xf numFmtId="164" fontId="11" fillId="0" borderId="27" xfId="0" applyNumberFormat="1" applyFont="1" applyFill="1" applyBorder="1" applyAlignment="1" applyProtection="1">
      <alignment horizontal="lef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/>
    </xf>
    <xf numFmtId="164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left" vertical="center" wrapText="1"/>
    </xf>
    <xf numFmtId="164" fontId="9" fillId="0" borderId="29" xfId="0" applyNumberFormat="1" applyFont="1" applyFill="1" applyBorder="1" applyAlignment="1" applyProtection="1">
      <alignment horizontal="right" vertical="center" wrapText="1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7" xfId="0" applyNumberFormat="1" applyFont="1" applyFill="1" applyBorder="1" applyAlignment="1" applyProtection="1">
      <alignment horizontal="left" vertical="center" wrapText="1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164" fontId="11" fillId="0" borderId="4" xfId="0" applyNumberFormat="1" applyFont="1" applyFill="1" applyBorder="1" applyAlignment="1" applyProtection="1">
      <alignment horizontal="left" vertical="center" wrapText="1"/>
    </xf>
    <xf numFmtId="164" fontId="15" fillId="0" borderId="4" xfId="0" applyNumberFormat="1" applyFont="1" applyFill="1" applyBorder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3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7" fillId="0" borderId="33" xfId="0" applyFont="1" applyFill="1" applyBorder="1" applyAlignment="1" applyProtection="1">
      <alignment horizontal="center" vertical="center" wrapText="1"/>
    </xf>
    <xf numFmtId="0" fontId="17" fillId="0" borderId="34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/>
    </xf>
    <xf numFmtId="0" fontId="13" fillId="0" borderId="35" xfId="0" applyFont="1" applyFill="1" applyBorder="1" applyAlignment="1" applyProtection="1">
      <alignment horizontal="left" vertical="center" wrapText="1"/>
      <protection locked="0"/>
    </xf>
    <xf numFmtId="164" fontId="13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7" xfId="0" applyFont="1" applyFill="1" applyBorder="1" applyAlignment="1" applyProtection="1">
      <alignment horizontal="left" vertical="center" wrapText="1"/>
      <protection locked="0"/>
    </xf>
    <xf numFmtId="0" fontId="13" fillId="0" borderId="38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vertical="center" wrapText="1"/>
    </xf>
    <xf numFmtId="164" fontId="12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7" fillId="0" borderId="0" xfId="0" applyNumberFormat="1" applyFont="1" applyFill="1" applyAlignment="1" applyProtection="1">
      <alignment horizontal="right" wrapText="1"/>
    </xf>
    <xf numFmtId="164" fontId="9" fillId="0" borderId="0" xfId="0" applyNumberFormat="1" applyFont="1" applyFill="1" applyAlignment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vertical="center" wrapText="1"/>
      <protection locked="0"/>
    </xf>
    <xf numFmtId="1" fontId="11" fillId="0" borderId="4" xfId="0" applyNumberFormat="1" applyFont="1" applyFill="1" applyBorder="1" applyAlignment="1" applyProtection="1">
      <alignment vertical="center" wrapText="1"/>
      <protection locked="0"/>
    </xf>
    <xf numFmtId="164" fontId="11" fillId="0" borderId="24" xfId="0" applyNumberFormat="1" applyFont="1" applyFill="1" applyBorder="1" applyAlignment="1" applyProtection="1">
      <alignment vertical="center" wrapText="1"/>
      <protection locked="0"/>
    </xf>
    <xf numFmtId="1" fontId="11" fillId="0" borderId="24" xfId="0" applyNumberFormat="1" applyFont="1" applyFill="1" applyBorder="1" applyAlignment="1" applyProtection="1">
      <alignment vertical="center" wrapText="1"/>
      <protection locked="0"/>
    </xf>
    <xf numFmtId="164" fontId="9" fillId="0" borderId="0" xfId="0" applyNumberFormat="1" applyFont="1" applyFill="1" applyAlignment="1">
      <alignment vertical="center" wrapText="1"/>
    </xf>
    <xf numFmtId="164" fontId="25" fillId="0" borderId="4" xfId="0" applyNumberFormat="1" applyFont="1" applyFill="1" applyBorder="1" applyAlignment="1" applyProtection="1">
      <alignment vertical="center" wrapText="1"/>
      <protection locked="0"/>
    </xf>
    <xf numFmtId="1" fontId="25" fillId="0" borderId="4" xfId="0" applyNumberFormat="1" applyFont="1" applyFill="1" applyBorder="1" applyAlignment="1" applyProtection="1">
      <alignment vertical="center" wrapText="1"/>
      <protection locked="0"/>
    </xf>
    <xf numFmtId="164" fontId="25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42" xfId="0" applyFont="1" applyFill="1" applyBorder="1" applyAlignment="1" applyProtection="1">
      <alignment vertical="center"/>
    </xf>
    <xf numFmtId="0" fontId="8" fillId="0" borderId="43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164" fontId="8" fillId="0" borderId="48" xfId="0" applyNumberFormat="1" applyFont="1" applyFill="1" applyBorder="1" applyAlignment="1" applyProtection="1">
      <alignment horizontal="righ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40" xfId="0" applyFont="1" applyBorder="1" applyAlignment="1" applyProtection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0" fillId="0" borderId="49" xfId="0" applyFont="1" applyFill="1" applyBorder="1" applyAlignment="1" applyProtection="1">
      <alignment horizontal="center" vertical="center" wrapText="1"/>
    </xf>
    <xf numFmtId="164" fontId="11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vertical="center" wrapText="1"/>
    </xf>
    <xf numFmtId="49" fontId="11" fillId="0" borderId="3" xfId="5" applyNumberFormat="1" applyFont="1" applyFill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164" fontId="15" fillId="0" borderId="41" xfId="0" applyNumberFormat="1" applyFont="1" applyFill="1" applyBorder="1" applyAlignment="1" applyProtection="1">
      <alignment horizontal="right" vertical="center" wrapText="1"/>
    </xf>
    <xf numFmtId="49" fontId="11" fillId="0" borderId="4" xfId="5" applyNumberFormat="1" applyFont="1" applyFill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164" fontId="15" fillId="0" borderId="20" xfId="0" applyNumberFormat="1" applyFont="1" applyFill="1" applyBorder="1" applyAlignment="1" applyProtection="1">
      <alignment horizontal="right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49" fontId="11" fillId="0" borderId="9" xfId="5" applyNumberFormat="1" applyFont="1" applyFill="1" applyBorder="1" applyAlignment="1" applyProtection="1">
      <alignment horizontal="left" vertical="center" wrapText="1"/>
    </xf>
    <xf numFmtId="16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</xf>
    <xf numFmtId="0" fontId="16" fillId="0" borderId="45" xfId="0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left" vertical="center" wrapText="1"/>
    </xf>
    <xf numFmtId="164" fontId="10" fillId="0" borderId="29" xfId="0" applyNumberFormat="1" applyFont="1" applyFill="1" applyBorder="1" applyAlignment="1" applyProtection="1">
      <alignment horizontal="right" vertical="center" wrapText="1"/>
    </xf>
    <xf numFmtId="0" fontId="13" fillId="0" borderId="41" xfId="0" applyFont="1" applyBorder="1" applyAlignment="1" applyProtection="1">
      <alignment horizontal="left" vertical="center" wrapText="1"/>
    </xf>
    <xf numFmtId="164" fontId="11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 wrapText="1"/>
    </xf>
    <xf numFmtId="49" fontId="11" fillId="0" borderId="7" xfId="5" applyNumberFormat="1" applyFont="1" applyFill="1" applyBorder="1" applyAlignment="1" applyProtection="1">
      <alignment horizontal="left" vertical="center" wrapText="1"/>
    </xf>
    <xf numFmtId="0" fontId="11" fillId="0" borderId="41" xfId="5" applyFont="1" applyFill="1" applyBorder="1" applyAlignment="1" applyProtection="1">
      <alignment horizontal="left" vertical="center" wrapText="1"/>
    </xf>
    <xf numFmtId="164" fontId="11" fillId="0" borderId="5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 vertical="center" wrapText="1"/>
    </xf>
    <xf numFmtId="164" fontId="11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0" xfId="5" applyFont="1" applyFill="1" applyBorder="1" applyAlignment="1" applyProtection="1">
      <alignment horizontal="left"/>
    </xf>
    <xf numFmtId="0" fontId="11" fillId="0" borderId="17" xfId="5" applyFont="1" applyFill="1" applyBorder="1" applyAlignment="1" applyProtection="1">
      <alignment horizontal="left" vertical="center" wrapText="1"/>
    </xf>
    <xf numFmtId="49" fontId="11" fillId="0" borderId="24" xfId="5" applyNumberFormat="1" applyFont="1" applyFill="1" applyBorder="1" applyAlignment="1" applyProtection="1">
      <alignment horizontal="left" vertical="center" wrapText="1"/>
    </xf>
    <xf numFmtId="0" fontId="11" fillId="0" borderId="8" xfId="5" applyFont="1" applyFill="1" applyBorder="1" applyAlignment="1" applyProtection="1">
      <alignment horizontal="left" vertical="center" wrapText="1"/>
    </xf>
    <xf numFmtId="0" fontId="10" fillId="0" borderId="13" xfId="5" applyFont="1" applyFill="1" applyBorder="1" applyAlignment="1" applyProtection="1">
      <alignment horizontal="left" vertical="center" wrapText="1"/>
    </xf>
    <xf numFmtId="165" fontId="0" fillId="0" borderId="0" xfId="0" applyNumberFormat="1" applyFill="1" applyAlignment="1">
      <alignment vertical="center" wrapText="1"/>
    </xf>
    <xf numFmtId="0" fontId="10" fillId="0" borderId="45" xfId="5" applyFont="1" applyFill="1" applyBorder="1" applyAlignment="1" applyProtection="1">
      <alignment horizontal="left" vertical="center" wrapText="1"/>
    </xf>
    <xf numFmtId="0" fontId="12" fillId="0" borderId="56" xfId="0" applyFont="1" applyBorder="1" applyAlignment="1" applyProtection="1">
      <alignment horizontal="left" vertical="center" wrapText="1"/>
    </xf>
    <xf numFmtId="164" fontId="10" fillId="0" borderId="34" xfId="0" applyNumberFormat="1" applyFont="1" applyFill="1" applyBorder="1" applyAlignment="1" applyProtection="1">
      <alignment horizontal="right" vertical="center" wrapText="1"/>
    </xf>
    <xf numFmtId="0" fontId="13" fillId="0" borderId="57" xfId="0" applyFont="1" applyBorder="1" applyAlignment="1" applyProtection="1">
      <alignment horizontal="left" vertical="center" wrapText="1"/>
    </xf>
    <xf numFmtId="0" fontId="13" fillId="0" borderId="58" xfId="0" applyFont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5" applyNumberFormat="1" applyFont="1" applyFill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/>
    </xf>
    <xf numFmtId="0" fontId="0" fillId="0" borderId="53" xfId="0" applyFont="1" applyFill="1" applyBorder="1" applyAlignment="1" applyProtection="1">
      <alignment vertical="center" wrapText="1"/>
    </xf>
    <xf numFmtId="0" fontId="9" fillId="0" borderId="59" xfId="0" applyFont="1" applyFill="1" applyBorder="1" applyAlignment="1" applyProtection="1">
      <alignment vertical="center" wrapText="1"/>
    </xf>
    <xf numFmtId="3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7" applyFill="1" applyProtection="1"/>
    <xf numFmtId="0" fontId="4" fillId="0" borderId="0" xfId="7" applyFill="1" applyProtection="1">
      <protection locked="0"/>
    </xf>
    <xf numFmtId="0" fontId="7" fillId="0" borderId="0" xfId="0" applyFont="1" applyFill="1" applyAlignment="1">
      <alignment horizontal="right"/>
    </xf>
    <xf numFmtId="0" fontId="6" fillId="0" borderId="60" xfId="7" applyFont="1" applyFill="1" applyBorder="1" applyAlignment="1" applyProtection="1">
      <alignment horizontal="left" vertical="center"/>
    </xf>
    <xf numFmtId="0" fontId="6" fillId="0" borderId="53" xfId="7" applyFont="1" applyFill="1" applyBorder="1" applyAlignment="1" applyProtection="1">
      <alignment horizontal="left" vertical="center"/>
    </xf>
    <xf numFmtId="0" fontId="4" fillId="0" borderId="0" xfId="7" applyFill="1" applyAlignment="1" applyProtection="1">
      <alignment vertical="center"/>
    </xf>
    <xf numFmtId="0" fontId="11" fillId="0" borderId="5" xfId="7" applyFont="1" applyFill="1" applyBorder="1" applyAlignment="1" applyProtection="1">
      <alignment horizontal="left" vertical="center"/>
    </xf>
    <xf numFmtId="0" fontId="11" fillId="0" borderId="4" xfId="7" applyFont="1" applyFill="1" applyBorder="1" applyAlignment="1" applyProtection="1">
      <alignment horizontal="left" vertical="center"/>
    </xf>
    <xf numFmtId="164" fontId="11" fillId="0" borderId="4" xfId="7" applyNumberFormat="1" applyFont="1" applyFill="1" applyBorder="1" applyAlignment="1" applyProtection="1">
      <alignment vertical="center"/>
      <protection locked="0"/>
    </xf>
    <xf numFmtId="0" fontId="4" fillId="0" borderId="0" xfId="7" applyFill="1" applyAlignment="1" applyProtection="1">
      <alignment vertical="center"/>
      <protection locked="0"/>
    </xf>
    <xf numFmtId="0" fontId="11" fillId="0" borderId="7" xfId="7" applyFont="1" applyFill="1" applyBorder="1" applyAlignment="1" applyProtection="1">
      <alignment horizontal="left" vertical="center" wrapText="1"/>
    </xf>
    <xf numFmtId="164" fontId="11" fillId="0" borderId="7" xfId="7" applyNumberFormat="1" applyFont="1" applyFill="1" applyBorder="1" applyAlignment="1" applyProtection="1">
      <alignment vertical="center"/>
      <protection locked="0"/>
    </xf>
    <xf numFmtId="0" fontId="11" fillId="0" borderId="4" xfId="7" applyFont="1" applyFill="1" applyBorder="1" applyAlignment="1" applyProtection="1">
      <alignment horizontal="left" vertical="center" wrapText="1"/>
    </xf>
    <xf numFmtId="0" fontId="8" fillId="0" borderId="2" xfId="7" applyFont="1" applyFill="1" applyBorder="1" applyAlignment="1" applyProtection="1">
      <alignment horizontal="left" vertical="center"/>
    </xf>
    <xf numFmtId="164" fontId="10" fillId="0" borderId="2" xfId="7" applyNumberFormat="1" applyFont="1" applyFill="1" applyBorder="1" applyAlignment="1" applyProtection="1">
      <alignment vertical="center"/>
    </xf>
    <xf numFmtId="0" fontId="11" fillId="0" borderId="7" xfId="7" applyFont="1" applyFill="1" applyBorder="1" applyAlignment="1" applyProtection="1">
      <alignment horizontal="left" vertical="center"/>
    </xf>
    <xf numFmtId="0" fontId="10" fillId="0" borderId="11" xfId="7" applyFont="1" applyFill="1" applyBorder="1" applyAlignment="1" applyProtection="1">
      <alignment horizontal="left" vertical="center"/>
    </xf>
    <xf numFmtId="0" fontId="8" fillId="0" borderId="2" xfId="7" applyFont="1" applyFill="1" applyBorder="1" applyAlignment="1" applyProtection="1">
      <alignment horizontal="left"/>
    </xf>
    <xf numFmtId="164" fontId="10" fillId="0" borderId="2" xfId="7" applyNumberFormat="1" applyFont="1" applyFill="1" applyBorder="1" applyProtection="1"/>
    <xf numFmtId="0" fontId="0" fillId="0" borderId="0" xfId="7" applyFont="1" applyFill="1" applyProtection="1"/>
    <xf numFmtId="0" fontId="24" fillId="0" borderId="0" xfId="7" applyFont="1" applyFill="1" applyProtection="1">
      <protection locked="0"/>
    </xf>
    <xf numFmtId="0" fontId="5" fillId="0" borderId="0" xfId="7" applyFont="1" applyFill="1" applyProtection="1">
      <protection locked="0"/>
    </xf>
    <xf numFmtId="164" fontId="7" fillId="0" borderId="0" xfId="0" applyNumberFormat="1" applyFont="1" applyFill="1" applyAlignment="1">
      <alignment horizontal="right"/>
    </xf>
    <xf numFmtId="164" fontId="8" fillId="0" borderId="10" xfId="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Alignment="1">
      <alignment vertical="center"/>
    </xf>
    <xf numFmtId="164" fontId="8" fillId="0" borderId="12" xfId="0" applyNumberFormat="1" applyFont="1" applyFill="1" applyBorder="1" applyAlignment="1" applyProtection="1">
      <alignment horizontal="center" vertical="center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/>
    </xf>
    <xf numFmtId="164" fontId="10" fillId="0" borderId="52" xfId="0" applyNumberFormat="1" applyFont="1" applyFill="1" applyBorder="1" applyAlignment="1" applyProtection="1">
      <alignment horizontal="center" vertical="center" wrapText="1"/>
    </xf>
    <xf numFmtId="164" fontId="10" fillId="0" borderId="60" xfId="0" applyNumberFormat="1" applyFont="1" applyFill="1" applyBorder="1" applyAlignment="1" applyProtection="1">
      <alignment horizontal="center" vertical="center" wrapText="1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left" vertical="center" wrapText="1"/>
    </xf>
    <xf numFmtId="164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center" vertical="center" wrapText="1"/>
    </xf>
    <xf numFmtId="164" fontId="11" fillId="0" borderId="1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  <protection locked="0"/>
    </xf>
    <xf numFmtId="164" fontId="11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</xf>
    <xf numFmtId="164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1" fillId="0" borderId="62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62" xfId="0" applyNumberFormat="1" applyFont="1" applyFill="1" applyBorder="1" applyAlignment="1" applyProtection="1">
      <alignment vertical="center" wrapText="1"/>
      <protection locked="0"/>
    </xf>
    <xf numFmtId="164" fontId="11" fillId="0" borderId="23" xfId="0" applyNumberFormat="1" applyFont="1" applyFill="1" applyBorder="1" applyAlignment="1" applyProtection="1">
      <alignment vertical="center" wrapText="1"/>
      <protection locked="0"/>
    </xf>
    <xf numFmtId="164" fontId="11" fillId="0" borderId="25" xfId="0" applyNumberFormat="1" applyFont="1" applyFill="1" applyBorder="1" applyAlignment="1" applyProtection="1">
      <alignment vertical="center" wrapText="1"/>
      <protection locked="0"/>
    </xf>
    <xf numFmtId="164" fontId="11" fillId="0" borderId="62" xfId="0" applyNumberFormat="1" applyFont="1" applyFill="1" applyBorder="1" applyAlignment="1" applyProtection="1">
      <alignment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  <protection locked="0"/>
    </xf>
    <xf numFmtId="164" fontId="11" fillId="0" borderId="27" xfId="0" applyNumberFormat="1" applyFont="1" applyFill="1" applyBorder="1" applyAlignment="1" applyProtection="1">
      <alignment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164" fontId="11" fillId="0" borderId="28" xfId="0" applyNumberFormat="1" applyFont="1" applyFill="1" applyBorder="1" applyAlignment="1" applyProtection="1">
      <alignment vertical="center" wrapText="1"/>
      <protection locked="0"/>
    </xf>
    <xf numFmtId="164" fontId="11" fillId="0" borderId="26" xfId="0" applyNumberFormat="1" applyFont="1" applyFill="1" applyBorder="1" applyAlignment="1" applyProtection="1">
      <alignment vertical="center" wrapText="1"/>
    </xf>
    <xf numFmtId="164" fontId="8" fillId="0" borderId="52" xfId="0" applyNumberFormat="1" applyFont="1" applyFill="1" applyBorder="1" applyAlignment="1" applyProtection="1">
      <alignment horizontal="left" vertical="center" wrapText="1"/>
    </xf>
    <xf numFmtId="164" fontId="8" fillId="0" borderId="29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26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4" fontId="26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 applyProtection="1">
      <alignment horizontal="left" vertical="center" wrapText="1"/>
    </xf>
    <xf numFmtId="164" fontId="11" fillId="0" borderId="6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9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 applyProtection="1">
      <alignment horizontal="left" vertical="center" wrapText="1"/>
    </xf>
    <xf numFmtId="164" fontId="11" fillId="0" borderId="6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2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Fill="1" applyBorder="1" applyAlignment="1" applyProtection="1">
      <alignment vertical="center" wrapText="1"/>
    </xf>
    <xf numFmtId="164" fontId="10" fillId="0" borderId="6" xfId="0" applyNumberFormat="1" applyFont="1" applyFill="1" applyBorder="1" applyAlignment="1" applyProtection="1">
      <alignment vertical="center" wrapText="1"/>
    </xf>
    <xf numFmtId="164" fontId="10" fillId="0" borderId="40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1" fillId="0" borderId="65" xfId="0" applyFont="1" applyFill="1" applyBorder="1" applyAlignment="1">
      <alignment horizontal="justify" vertical="center" wrapText="1"/>
    </xf>
    <xf numFmtId="0" fontId="1" fillId="0" borderId="0" xfId="4"/>
    <xf numFmtId="0" fontId="1" fillId="0" borderId="0" xfId="4" applyAlignment="1">
      <alignment horizontal="center"/>
    </xf>
    <xf numFmtId="0" fontId="28" fillId="0" borderId="0" xfId="4" applyFont="1"/>
    <xf numFmtId="0" fontId="28" fillId="0" borderId="0" xfId="4" applyFont="1" applyAlignment="1">
      <alignment horizontal="center"/>
    </xf>
    <xf numFmtId="0" fontId="28" fillId="0" borderId="66" xfId="4" applyFont="1" applyBorder="1"/>
    <xf numFmtId="0" fontId="1" fillId="0" borderId="66" xfId="4" applyBorder="1" applyAlignment="1">
      <alignment horizontal="center"/>
    </xf>
    <xf numFmtId="0" fontId="30" fillId="0" borderId="0" xfId="3" applyAlignment="1">
      <alignment vertical="center" wrapText="1"/>
    </xf>
    <xf numFmtId="0" fontId="30" fillId="0" borderId="0" xfId="3" applyAlignment="1">
      <alignment horizontal="left" vertical="center" wrapText="1"/>
    </xf>
    <xf numFmtId="164" fontId="8" fillId="3" borderId="67" xfId="3" applyNumberFormat="1" applyFont="1" applyFill="1" applyBorder="1" applyAlignment="1">
      <alignment vertical="center" wrapText="1"/>
    </xf>
    <xf numFmtId="164" fontId="8" fillId="3" borderId="68" xfId="3" applyNumberFormat="1" applyFont="1" applyFill="1" applyBorder="1" applyAlignment="1">
      <alignment vertical="center" wrapText="1"/>
    </xf>
    <xf numFmtId="0" fontId="8" fillId="3" borderId="69" xfId="3" applyFont="1" applyFill="1" applyBorder="1" applyAlignment="1">
      <alignment horizontal="left" vertical="center" wrapText="1" indent="1"/>
    </xf>
    <xf numFmtId="3" fontId="30" fillId="0" borderId="70" xfId="3" applyNumberFormat="1" applyBorder="1" applyAlignment="1">
      <alignment vertical="center" wrapText="1"/>
    </xf>
    <xf numFmtId="164" fontId="25" fillId="0" borderId="71" xfId="3" applyNumberFormat="1" applyFont="1" applyBorder="1" applyAlignment="1" applyProtection="1">
      <alignment vertical="center" wrapText="1"/>
      <protection locked="0"/>
    </xf>
    <xf numFmtId="0" fontId="25" fillId="0" borderId="72" xfId="3" applyFont="1" applyBorder="1" applyAlignment="1">
      <alignment horizontal="left" vertical="center" wrapText="1" indent="1"/>
    </xf>
    <xf numFmtId="0" fontId="25" fillId="0" borderId="72" xfId="3" applyFont="1" applyBorder="1" applyAlignment="1" applyProtection="1">
      <alignment horizontal="left" vertical="center" wrapText="1" indent="1"/>
      <protection locked="0"/>
    </xf>
    <xf numFmtId="3" fontId="30" fillId="0" borderId="73" xfId="3" applyNumberFormat="1" applyBorder="1" applyAlignment="1">
      <alignment vertical="center" wrapText="1"/>
    </xf>
    <xf numFmtId="164" fontId="25" fillId="0" borderId="74" xfId="3" applyNumberFormat="1" applyFont="1" applyBorder="1" applyAlignment="1" applyProtection="1">
      <alignment vertical="center" wrapText="1"/>
      <protection locked="0"/>
    </xf>
    <xf numFmtId="0" fontId="25" fillId="0" borderId="75" xfId="3" applyFont="1" applyBorder="1" applyAlignment="1">
      <alignment horizontal="left" vertical="center" wrapText="1" indent="1"/>
    </xf>
    <xf numFmtId="0" fontId="5" fillId="0" borderId="0" xfId="3" applyFont="1" applyAlignment="1">
      <alignment horizontal="center" vertical="center" wrapText="1"/>
    </xf>
    <xf numFmtId="0" fontId="9" fillId="0" borderId="67" xfId="3" applyFont="1" applyBorder="1" applyAlignment="1">
      <alignment horizontal="center" vertical="center" wrapText="1"/>
    </xf>
    <xf numFmtId="0" fontId="9" fillId="0" borderId="68" xfId="3" applyFont="1" applyBorder="1" applyAlignment="1">
      <alignment horizontal="center" vertical="center" wrapText="1"/>
    </xf>
    <xf numFmtId="0" fontId="9" fillId="0" borderId="69" xfId="3" applyFont="1" applyBorder="1" applyAlignment="1">
      <alignment horizontal="center" vertical="center" wrapText="1"/>
    </xf>
    <xf numFmtId="164" fontId="30" fillId="0" borderId="0" xfId="3" applyNumberFormat="1" applyAlignment="1">
      <alignment vertical="center" wrapText="1"/>
    </xf>
    <xf numFmtId="164" fontId="30" fillId="0" borderId="0" xfId="3" applyNumberFormat="1" applyAlignment="1">
      <alignment horizontal="left" vertical="center" wrapText="1"/>
    </xf>
    <xf numFmtId="0" fontId="29" fillId="0" borderId="0" xfId="6"/>
    <xf numFmtId="0" fontId="31" fillId="0" borderId="0" xfId="6" applyFont="1"/>
    <xf numFmtId="0" fontId="32" fillId="0" borderId="0" xfId="6" applyFont="1"/>
    <xf numFmtId="0" fontId="33" fillId="0" borderId="0" xfId="6" applyFont="1"/>
    <xf numFmtId="0" fontId="34" fillId="0" borderId="0" xfId="6" applyFont="1"/>
    <xf numFmtId="0" fontId="35" fillId="0" borderId="0" xfId="6" applyFont="1"/>
    <xf numFmtId="0" fontId="29" fillId="0" borderId="0" xfId="6" applyAlignment="1">
      <alignment horizontal="center"/>
    </xf>
    <xf numFmtId="164" fontId="7" fillId="0" borderId="0" xfId="3" applyNumberFormat="1" applyFont="1" applyAlignment="1">
      <alignment horizontal="right" wrapText="1"/>
    </xf>
    <xf numFmtId="0" fontId="40" fillId="0" borderId="75" xfId="3" applyFont="1" applyBorder="1" applyAlignment="1">
      <alignment horizontal="left" vertical="center" wrapText="1" indent="1"/>
    </xf>
    <xf numFmtId="164" fontId="25" fillId="0" borderId="73" xfId="3" applyNumberFormat="1" applyFont="1" applyBorder="1" applyAlignment="1" applyProtection="1">
      <alignment vertical="center" wrapText="1"/>
      <protection locked="0"/>
    </xf>
    <xf numFmtId="164" fontId="25" fillId="0" borderId="70" xfId="3" applyNumberFormat="1" applyFont="1" applyBorder="1" applyAlignment="1" applyProtection="1">
      <alignment vertical="center" wrapText="1"/>
      <protection locked="0"/>
    </xf>
    <xf numFmtId="0" fontId="25" fillId="0" borderId="76" xfId="3" applyFont="1" applyBorder="1" applyAlignment="1">
      <alignment horizontal="left" vertical="center" wrapText="1" indent="1"/>
    </xf>
    <xf numFmtId="0" fontId="30" fillId="0" borderId="77" xfId="3" applyBorder="1" applyAlignment="1">
      <alignment horizontal="left" vertical="center" wrapText="1" indent="1"/>
    </xf>
    <xf numFmtId="164" fontId="25" fillId="0" borderId="78" xfId="3" applyNumberFormat="1" applyFont="1" applyBorder="1" applyAlignment="1" applyProtection="1">
      <alignment vertical="center" wrapText="1"/>
      <protection locked="0"/>
    </xf>
    <xf numFmtId="0" fontId="40" fillId="0" borderId="72" xfId="3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right"/>
    </xf>
    <xf numFmtId="0" fontId="30" fillId="0" borderId="0" xfId="3" applyAlignment="1">
      <alignment horizontal="center" vertical="center" wrapText="1"/>
    </xf>
    <xf numFmtId="0" fontId="30" fillId="0" borderId="0" xfId="3" applyAlignment="1">
      <alignment horizontal="right" vertical="center" wrapText="1"/>
    </xf>
    <xf numFmtId="0" fontId="27" fillId="0" borderId="0" xfId="5" applyFont="1" applyFill="1"/>
    <xf numFmtId="164" fontId="7" fillId="0" borderId="1" xfId="5" applyNumberFormat="1" applyFont="1" applyFill="1" applyBorder="1" applyAlignment="1" applyProtection="1">
      <alignment horizontal="left" vertical="center"/>
    </xf>
    <xf numFmtId="0" fontId="9" fillId="0" borderId="11" xfId="5" applyFont="1" applyFill="1" applyBorder="1" applyAlignment="1" applyProtection="1">
      <alignment horizontal="center" vertical="center" wrapText="1"/>
    </xf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33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horizontal="left" vertical="center" wrapText="1"/>
    </xf>
    <xf numFmtId="0" fontId="9" fillId="0" borderId="11" xfId="5" applyFont="1" applyFill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left" vertical="center" wrapText="1"/>
    </xf>
    <xf numFmtId="164" fontId="9" fillId="0" borderId="29" xfId="5" applyNumberFormat="1" applyFont="1" applyFill="1" applyBorder="1" applyAlignment="1" applyProtection="1">
      <alignment horizontal="right" vertical="center" wrapText="1"/>
    </xf>
    <xf numFmtId="49" fontId="27" fillId="0" borderId="19" xfId="5" applyNumberFormat="1" applyFont="1" applyFill="1" applyBorder="1" applyAlignment="1" applyProtection="1">
      <alignment horizontal="left" vertical="center" wrapText="1"/>
    </xf>
    <xf numFmtId="0" fontId="41" fillId="0" borderId="3" xfId="0" applyFont="1" applyBorder="1" applyAlignment="1" applyProtection="1">
      <alignment horizontal="left" vertical="center" wrapText="1"/>
    </xf>
    <xf numFmtId="164" fontId="27" fillId="0" borderId="55" xfId="5" applyNumberFormat="1" applyFont="1" applyFill="1" applyBorder="1" applyAlignment="1" applyProtection="1">
      <alignment horizontal="right" vertical="center" wrapText="1"/>
      <protection locked="0"/>
    </xf>
    <xf numFmtId="0" fontId="41" fillId="0" borderId="7" xfId="0" applyFont="1" applyBorder="1" applyAlignment="1" applyProtection="1">
      <alignment horizontal="left" vertical="center" wrapText="1"/>
    </xf>
    <xf numFmtId="0" fontId="41" fillId="0" borderId="6" xfId="0" applyFont="1" applyBorder="1" applyAlignment="1" applyProtection="1">
      <alignment horizontal="left" vertical="center" wrapText="1"/>
    </xf>
    <xf numFmtId="164" fontId="9" fillId="0" borderId="13" xfId="5" applyNumberFormat="1" applyFont="1" applyFill="1" applyBorder="1" applyAlignment="1" applyProtection="1">
      <alignment horizontal="right" vertical="center" wrapText="1"/>
    </xf>
    <xf numFmtId="49" fontId="27" fillId="0" borderId="49" xfId="5" applyNumberFormat="1" applyFont="1" applyFill="1" applyBorder="1" applyAlignment="1" applyProtection="1">
      <alignment horizontal="left" vertical="center" wrapText="1"/>
    </xf>
    <xf numFmtId="0" fontId="27" fillId="0" borderId="3" xfId="5" applyFont="1" applyFill="1" applyBorder="1" applyAlignment="1" applyProtection="1">
      <alignment horizontal="left" vertical="center" wrapText="1"/>
    </xf>
    <xf numFmtId="0" fontId="27" fillId="0" borderId="4" xfId="5" applyFont="1" applyFill="1" applyBorder="1" applyAlignment="1" applyProtection="1">
      <alignment horizontal="left" vertical="center" wrapText="1"/>
    </xf>
    <xf numFmtId="164" fontId="27" fillId="0" borderId="20" xfId="5" applyNumberFormat="1" applyFont="1" applyFill="1" applyBorder="1" applyAlignment="1" applyProtection="1">
      <alignment horizontal="right" vertical="center" wrapText="1"/>
      <protection locked="0"/>
    </xf>
    <xf numFmtId="49" fontId="27" fillId="0" borderId="27" xfId="5" applyNumberFormat="1" applyFont="1" applyFill="1" applyBorder="1" applyAlignment="1" applyProtection="1">
      <alignment horizontal="left" vertical="center" wrapText="1"/>
    </xf>
    <xf numFmtId="164" fontId="27" fillId="0" borderId="28" xfId="5" applyNumberFormat="1" applyFont="1" applyFill="1" applyBorder="1" applyAlignment="1" applyProtection="1">
      <alignment horizontal="right" vertical="center" wrapText="1"/>
      <protection locked="0"/>
    </xf>
    <xf numFmtId="49" fontId="27" fillId="0" borderId="16" xfId="5" applyNumberFormat="1" applyFont="1" applyFill="1" applyBorder="1" applyAlignment="1" applyProtection="1">
      <alignment horizontal="left" vertical="center" wrapText="1"/>
    </xf>
    <xf numFmtId="0" fontId="27" fillId="0" borderId="7" xfId="5" applyFont="1" applyFill="1" applyBorder="1" applyAlignment="1" applyProtection="1">
      <alignment horizontal="left" vertical="center" wrapText="1"/>
    </xf>
    <xf numFmtId="164" fontId="27" fillId="0" borderId="17" xfId="5" applyNumberFormat="1" applyFont="1" applyFill="1" applyBorder="1" applyAlignment="1" applyProtection="1">
      <alignment horizontal="right" vertical="center" wrapText="1"/>
      <protection locked="0"/>
    </xf>
    <xf numFmtId="49" fontId="27" fillId="0" borderId="23" xfId="5" applyNumberFormat="1" applyFont="1" applyFill="1" applyBorder="1" applyAlignment="1" applyProtection="1">
      <alignment horizontal="left" vertical="center" wrapText="1"/>
    </xf>
    <xf numFmtId="164" fontId="27" fillId="0" borderId="25" xfId="5" applyNumberFormat="1" applyFont="1" applyFill="1" applyBorder="1" applyAlignment="1" applyProtection="1">
      <alignment horizontal="right" vertical="center" wrapText="1"/>
      <protection locked="0"/>
    </xf>
    <xf numFmtId="0" fontId="27" fillId="0" borderId="24" xfId="5" applyFont="1" applyFill="1" applyBorder="1" applyAlignment="1" applyProtection="1">
      <alignment horizontal="left" vertical="center" wrapText="1"/>
    </xf>
    <xf numFmtId="0" fontId="9" fillId="0" borderId="52" xfId="5" applyFont="1" applyFill="1" applyBorder="1" applyAlignment="1" applyProtection="1">
      <alignment horizontal="left" vertical="center" wrapText="1"/>
    </xf>
    <xf numFmtId="49" fontId="27" fillId="0" borderId="79" xfId="5" applyNumberFormat="1" applyFont="1" applyFill="1" applyBorder="1" applyAlignment="1" applyProtection="1">
      <alignment horizontal="left" vertical="center" wrapText="1"/>
    </xf>
    <xf numFmtId="0" fontId="42" fillId="0" borderId="7" xfId="0" applyFont="1" applyBorder="1" applyAlignment="1" applyProtection="1">
      <alignment horizontal="left" vertical="center" wrapText="1"/>
    </xf>
    <xf numFmtId="164" fontId="21" fillId="0" borderId="54" xfId="5" applyNumberFormat="1" applyFont="1" applyFill="1" applyBorder="1" applyAlignment="1" applyProtection="1">
      <alignment horizontal="right" vertical="center" wrapText="1"/>
    </xf>
    <xf numFmtId="49" fontId="27" fillId="0" borderId="80" xfId="5" applyNumberFormat="1" applyFont="1" applyFill="1" applyBorder="1" applyAlignment="1" applyProtection="1">
      <alignment horizontal="left" vertical="center" wrapText="1"/>
    </xf>
    <xf numFmtId="0" fontId="41" fillId="0" borderId="4" xfId="0" applyFont="1" applyBorder="1" applyAlignment="1" applyProtection="1">
      <alignment horizontal="left" vertical="center" wrapText="1"/>
    </xf>
    <xf numFmtId="0" fontId="42" fillId="0" borderId="4" xfId="0" applyFont="1" applyBorder="1" applyAlignment="1" applyProtection="1">
      <alignment horizontal="left" vertical="center" wrapText="1"/>
    </xf>
    <xf numFmtId="0" fontId="41" fillId="0" borderId="4" xfId="0" applyFont="1" applyBorder="1" applyAlignment="1" applyProtection="1">
      <alignment horizontal="left" vertical="center"/>
    </xf>
    <xf numFmtId="49" fontId="27" fillId="0" borderId="46" xfId="5" applyNumberFormat="1" applyFont="1" applyFill="1" applyBorder="1" applyAlignment="1" applyProtection="1">
      <alignment horizontal="left" vertical="center" wrapText="1"/>
    </xf>
    <xf numFmtId="0" fontId="41" fillId="0" borderId="9" xfId="0" applyFont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left" vertical="center" wrapText="1"/>
    </xf>
    <xf numFmtId="0" fontId="41" fillId="0" borderId="9" xfId="0" applyFont="1" applyBorder="1" applyAlignment="1" applyProtection="1">
      <alignment horizontal="left" vertical="center" wrapText="1"/>
    </xf>
    <xf numFmtId="164" fontId="27" fillId="0" borderId="56" xfId="5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</xf>
    <xf numFmtId="0" fontId="43" fillId="0" borderId="0" xfId="5" applyFont="1" applyFill="1"/>
    <xf numFmtId="0" fontId="22" fillId="0" borderId="11" xfId="0" applyFont="1" applyBorder="1" applyAlignment="1" applyProtection="1">
      <alignment horizontal="left" vertical="center" wrapText="1"/>
    </xf>
    <xf numFmtId="49" fontId="22" fillId="0" borderId="16" xfId="0" applyNumberFormat="1" applyFont="1" applyBorder="1" applyAlignment="1" applyProtection="1">
      <alignment horizontal="left" vertical="center" wrapText="1"/>
    </xf>
    <xf numFmtId="164" fontId="21" fillId="0" borderId="17" xfId="5" applyNumberFormat="1" applyFont="1" applyFill="1" applyBorder="1" applyAlignment="1" applyProtection="1">
      <alignment horizontal="right" vertical="center" wrapText="1"/>
    </xf>
    <xf numFmtId="49" fontId="41" fillId="0" borderId="19" xfId="0" applyNumberFormat="1" applyFont="1" applyBorder="1" applyAlignment="1" applyProtection="1">
      <alignment horizontal="left" vertical="center" wrapText="1"/>
    </xf>
    <xf numFmtId="49" fontId="22" fillId="0" borderId="19" xfId="0" applyNumberFormat="1" applyFont="1" applyBorder="1" applyAlignment="1" applyProtection="1">
      <alignment horizontal="left" vertical="center" wrapText="1"/>
    </xf>
    <xf numFmtId="164" fontId="21" fillId="0" borderId="20" xfId="5" applyNumberFormat="1" applyFont="1" applyFill="1" applyBorder="1" applyAlignment="1" applyProtection="1">
      <alignment horizontal="right" vertical="center" wrapText="1"/>
    </xf>
    <xf numFmtId="49" fontId="41" fillId="0" borderId="50" xfId="0" applyNumberFormat="1" applyFont="1" applyBorder="1" applyAlignment="1" applyProtection="1">
      <alignment horizontal="left" vertical="center" wrapText="1"/>
    </xf>
    <xf numFmtId="164" fontId="27" fillId="0" borderId="8" xfId="5" applyNumberFormat="1" applyFont="1" applyFill="1" applyBorder="1" applyAlignment="1" applyProtection="1">
      <alignment horizontal="right" vertical="center" wrapText="1"/>
      <protection locked="0"/>
    </xf>
    <xf numFmtId="0" fontId="41" fillId="0" borderId="39" xfId="0" applyFont="1" applyBorder="1" applyAlignment="1" applyProtection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vertical="center" wrapText="1"/>
    </xf>
    <xf numFmtId="164" fontId="9" fillId="0" borderId="0" xfId="5" applyNumberFormat="1" applyFont="1" applyFill="1" applyBorder="1" applyAlignment="1" applyProtection="1">
      <alignment horizontal="right" vertical="center" wrapText="1"/>
    </xf>
    <xf numFmtId="164" fontId="7" fillId="0" borderId="1" xfId="5" applyNumberFormat="1" applyFont="1" applyFill="1" applyBorder="1" applyAlignment="1" applyProtection="1">
      <alignment horizontal="left"/>
    </xf>
    <xf numFmtId="0" fontId="27" fillId="0" borderId="0" xfId="5" applyFont="1" applyFill="1" applyAlignment="1"/>
    <xf numFmtId="0" fontId="9" fillId="0" borderId="45" xfId="5" applyFont="1" applyFill="1" applyBorder="1" applyAlignment="1" applyProtection="1">
      <alignment vertical="center" wrapText="1"/>
    </xf>
    <xf numFmtId="0" fontId="27" fillId="0" borderId="64" xfId="5" applyFont="1" applyFill="1" applyBorder="1" applyAlignment="1" applyProtection="1">
      <alignment horizontal="left" vertical="center" wrapText="1"/>
    </xf>
    <xf numFmtId="0" fontId="27" fillId="0" borderId="0" xfId="5" applyFont="1" applyFill="1" applyBorder="1" applyAlignment="1" applyProtection="1">
      <alignment horizontal="left" vertical="center" wrapText="1"/>
    </xf>
    <xf numFmtId="0" fontId="27" fillId="0" borderId="4" xfId="5" applyFont="1" applyFill="1" applyBorder="1" applyAlignment="1" applyProtection="1">
      <alignment horizontal="left"/>
    </xf>
    <xf numFmtId="49" fontId="27" fillId="0" borderId="50" xfId="5" applyNumberFormat="1" applyFont="1" applyFill="1" applyBorder="1" applyAlignment="1" applyProtection="1">
      <alignment horizontal="left" vertical="center" wrapText="1"/>
    </xf>
    <xf numFmtId="0" fontId="27" fillId="0" borderId="9" xfId="5" applyFont="1" applyFill="1" applyBorder="1" applyAlignment="1" applyProtection="1">
      <alignment horizontal="left" vertical="center" wrapText="1"/>
    </xf>
    <xf numFmtId="0" fontId="9" fillId="0" borderId="2" xfId="5" applyFont="1" applyFill="1" applyBorder="1" applyAlignment="1" applyProtection="1">
      <alignment vertical="center" wrapText="1"/>
    </xf>
    <xf numFmtId="0" fontId="27" fillId="0" borderId="0" xfId="5" applyFont="1" applyFill="1" applyAlignment="1">
      <alignment horizontal="left" vertical="center"/>
    </xf>
    <xf numFmtId="49" fontId="42" fillId="0" borderId="11" xfId="0" applyNumberFormat="1" applyFont="1" applyBorder="1" applyAlignment="1" applyProtection="1">
      <alignment horizontal="left" vertical="center" wrapText="1"/>
    </xf>
    <xf numFmtId="0" fontId="42" fillId="0" borderId="2" xfId="0" applyFont="1" applyBorder="1" applyAlignment="1" applyProtection="1">
      <alignment horizontal="left" vertical="center" wrapText="1"/>
    </xf>
    <xf numFmtId="164" fontId="21" fillId="0" borderId="13" xfId="5" applyNumberFormat="1" applyFont="1" applyFill="1" applyBorder="1" applyAlignment="1" applyProtection="1">
      <alignment horizontal="right" vertical="center" wrapText="1"/>
    </xf>
    <xf numFmtId="49" fontId="41" fillId="0" borderId="16" xfId="0" applyNumberFormat="1" applyFont="1" applyBorder="1" applyAlignment="1" applyProtection="1">
      <alignment horizontal="left" vertical="center" wrapText="1"/>
    </xf>
    <xf numFmtId="49" fontId="41" fillId="0" borderId="23" xfId="0" applyNumberFormat="1" applyFont="1" applyBorder="1" applyAlignment="1" applyProtection="1">
      <alignment horizontal="left" vertical="center" wrapText="1"/>
    </xf>
    <xf numFmtId="0" fontId="41" fillId="0" borderId="24" xfId="0" applyFont="1" applyBorder="1" applyAlignment="1" applyProtection="1">
      <alignment horizontal="left" vertical="center" wrapText="1"/>
    </xf>
    <xf numFmtId="164" fontId="22" fillId="0" borderId="13" xfId="0" applyNumberFormat="1" applyFont="1" applyBorder="1" applyAlignment="1" applyProtection="1">
      <alignment horizontal="right" vertical="center" wrapText="1"/>
    </xf>
    <xf numFmtId="0" fontId="9" fillId="0" borderId="0" xfId="5" applyFont="1" applyFill="1"/>
    <xf numFmtId="0" fontId="27" fillId="0" borderId="0" xfId="5" applyFont="1" applyFill="1" applyProtection="1"/>
    <xf numFmtId="0" fontId="27" fillId="0" borderId="0" xfId="5" applyFont="1" applyFill="1" applyAlignment="1" applyProtection="1">
      <alignment horizontal="right" vertical="center"/>
    </xf>
    <xf numFmtId="0" fontId="27" fillId="0" borderId="0" xfId="5" applyFont="1" applyFill="1" applyAlignment="1">
      <alignment horizontal="right" vertical="center"/>
    </xf>
    <xf numFmtId="164" fontId="9" fillId="5" borderId="13" xfId="5" applyNumberFormat="1" applyFont="1" applyFill="1" applyBorder="1" applyAlignment="1" applyProtection="1">
      <alignment horizontal="right" vertical="center" wrapText="1"/>
    </xf>
    <xf numFmtId="164" fontId="9" fillId="5" borderId="34" xfId="5" applyNumberFormat="1" applyFont="1" applyFill="1" applyBorder="1" applyAlignment="1" applyProtection="1">
      <alignment horizontal="right" vertical="center" wrapText="1"/>
    </xf>
    <xf numFmtId="164" fontId="9" fillId="6" borderId="34" xfId="5" applyNumberFormat="1" applyFont="1" applyFill="1" applyBorder="1" applyAlignment="1" applyProtection="1">
      <alignment horizontal="right" vertical="center" wrapText="1"/>
    </xf>
    <xf numFmtId="164" fontId="9" fillId="5" borderId="29" xfId="5" applyNumberFormat="1" applyFont="1" applyFill="1" applyBorder="1" applyAlignment="1" applyProtection="1">
      <alignment horizontal="right" vertical="center" wrapText="1"/>
    </xf>
    <xf numFmtId="0" fontId="22" fillId="7" borderId="11" xfId="0" applyFont="1" applyFill="1" applyBorder="1" applyAlignment="1" applyProtection="1">
      <alignment horizontal="left" vertical="center" wrapText="1"/>
    </xf>
    <xf numFmtId="0" fontId="22" fillId="7" borderId="2" xfId="0" applyFont="1" applyFill="1" applyBorder="1" applyAlignment="1" applyProtection="1">
      <alignment horizontal="left" vertical="center" wrapText="1"/>
    </xf>
    <xf numFmtId="164" fontId="9" fillId="7" borderId="13" xfId="5" applyNumberFormat="1" applyFont="1" applyFill="1" applyBorder="1" applyAlignment="1" applyProtection="1">
      <alignment horizontal="right" vertical="center" wrapText="1"/>
    </xf>
    <xf numFmtId="0" fontId="9" fillId="7" borderId="27" xfId="5" applyFont="1" applyFill="1" applyBorder="1" applyAlignment="1" applyProtection="1">
      <alignment horizontal="left" vertical="center" wrapText="1"/>
    </xf>
    <xf numFmtId="0" fontId="7" fillId="7" borderId="5" xfId="5" applyFont="1" applyFill="1" applyBorder="1" applyAlignment="1" applyProtection="1">
      <alignment horizontal="left" vertical="center" wrapText="1"/>
    </xf>
    <xf numFmtId="164" fontId="9" fillId="7" borderId="34" xfId="5" applyNumberFormat="1" applyFont="1" applyFill="1" applyBorder="1" applyAlignment="1" applyProtection="1">
      <alignment horizontal="right" vertical="center" wrapText="1"/>
    </xf>
    <xf numFmtId="0" fontId="22" fillId="7" borderId="39" xfId="0" applyFont="1" applyFill="1" applyBorder="1" applyAlignment="1" applyProtection="1">
      <alignment horizontal="left" vertical="center" wrapText="1"/>
    </xf>
    <xf numFmtId="0" fontId="22" fillId="7" borderId="6" xfId="0" applyFont="1" applyFill="1" applyBorder="1" applyAlignment="1" applyProtection="1">
      <alignment horizontal="left" vertical="center" wrapText="1"/>
    </xf>
    <xf numFmtId="164" fontId="45" fillId="0" borderId="51" xfId="0" applyNumberFormat="1" applyFont="1" applyFill="1" applyBorder="1" applyAlignment="1" applyProtection="1">
      <alignment horizontal="right" vertical="center" wrapText="1"/>
    </xf>
    <xf numFmtId="164" fontId="45" fillId="0" borderId="13" xfId="0" applyNumberFormat="1" applyFont="1" applyFill="1" applyBorder="1" applyAlignment="1" applyProtection="1">
      <alignment horizontal="right" vertical="center" wrapText="1"/>
    </xf>
    <xf numFmtId="164" fontId="27" fillId="0" borderId="0" xfId="5" applyNumberFormat="1" applyFont="1" applyFill="1"/>
    <xf numFmtId="0" fontId="13" fillId="0" borderId="27" xfId="0" applyFont="1" applyFill="1" applyBorder="1" applyAlignment="1" applyProtection="1">
      <alignment horizontal="left" vertical="center" wrapTex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5" applyFont="1" applyFill="1" applyAlignment="1">
      <alignment horizontal="right" vertical="center"/>
    </xf>
    <xf numFmtId="3" fontId="11" fillId="0" borderId="5" xfId="7" applyNumberFormat="1" applyFont="1" applyFill="1" applyBorder="1" applyAlignment="1" applyProtection="1">
      <alignment vertical="center"/>
      <protection locked="0"/>
    </xf>
    <xf numFmtId="3" fontId="11" fillId="0" borderId="4" xfId="7" applyNumberFormat="1" applyFont="1" applyFill="1" applyBorder="1" applyAlignment="1" applyProtection="1">
      <alignment vertical="center"/>
      <protection locked="0"/>
    </xf>
    <xf numFmtId="3" fontId="11" fillId="0" borderId="7" xfId="7" applyNumberFormat="1" applyFont="1" applyFill="1" applyBorder="1" applyAlignment="1" applyProtection="1">
      <alignment vertical="center"/>
      <protection locked="0"/>
    </xf>
    <xf numFmtId="0" fontId="29" fillId="0" borderId="0" xfId="6" applyAlignment="1">
      <alignment horizontal="right"/>
    </xf>
    <xf numFmtId="1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82" xfId="0" applyNumberFormat="1" applyFont="1" applyFill="1" applyBorder="1" applyAlignment="1" applyProtection="1">
      <alignment horizontal="left" vertical="center" wrapText="1"/>
    </xf>
    <xf numFmtId="164" fontId="10" fillId="0" borderId="83" xfId="0" applyNumberFormat="1" applyFont="1" applyFill="1" applyBorder="1" applyAlignment="1" applyProtection="1">
      <alignment vertical="center" wrapText="1"/>
    </xf>
    <xf numFmtId="164" fontId="10" fillId="2" borderId="83" xfId="0" applyNumberFormat="1" applyFont="1" applyFill="1" applyBorder="1" applyAlignment="1" applyProtection="1">
      <alignment vertical="center" wrapText="1"/>
    </xf>
    <xf numFmtId="164" fontId="8" fillId="0" borderId="83" xfId="0" applyNumberFormat="1" applyFont="1" applyFill="1" applyBorder="1" applyAlignment="1" applyProtection="1">
      <alignment vertical="center" wrapText="1"/>
    </xf>
    <xf numFmtId="164" fontId="8" fillId="2" borderId="83" xfId="0" applyNumberFormat="1" applyFont="1" applyFill="1" applyBorder="1" applyAlignment="1" applyProtection="1">
      <alignment vertical="center" wrapText="1"/>
    </xf>
    <xf numFmtId="3" fontId="25" fillId="0" borderId="84" xfId="0" applyNumberFormat="1" applyFont="1" applyFill="1" applyBorder="1" applyAlignment="1" applyProtection="1">
      <alignment vertical="center" wrapText="1"/>
    </xf>
    <xf numFmtId="0" fontId="10" fillId="0" borderId="39" xfId="7" applyFont="1" applyFill="1" applyBorder="1" applyAlignment="1" applyProtection="1">
      <alignment horizontal="left" vertical="center"/>
    </xf>
    <xf numFmtId="0" fontId="8" fillId="0" borderId="6" xfId="7" applyFont="1" applyFill="1" applyBorder="1" applyAlignment="1" applyProtection="1">
      <alignment horizontal="left" vertical="center"/>
    </xf>
    <xf numFmtId="164" fontId="10" fillId="0" borderId="6" xfId="7" applyNumberFormat="1" applyFont="1" applyFill="1" applyBorder="1" applyAlignment="1" applyProtection="1">
      <alignment vertical="center"/>
    </xf>
    <xf numFmtId="0" fontId="8" fillId="0" borderId="85" xfId="7" applyFont="1" applyFill="1" applyBorder="1" applyAlignment="1" applyProtection="1">
      <alignment horizontal="center" vertical="center" wrapText="1"/>
    </xf>
    <xf numFmtId="0" fontId="8" fillId="0" borderId="86" xfId="7" applyFont="1" applyFill="1" applyBorder="1" applyAlignment="1" applyProtection="1">
      <alignment horizontal="center" vertical="center"/>
    </xf>
    <xf numFmtId="0" fontId="8" fillId="0" borderId="87" xfId="7" applyFont="1" applyFill="1" applyBorder="1" applyAlignment="1" applyProtection="1">
      <alignment horizontal="center" vertical="center"/>
    </xf>
    <xf numFmtId="0" fontId="11" fillId="0" borderId="88" xfId="7" applyFont="1" applyFill="1" applyBorder="1" applyAlignment="1" applyProtection="1">
      <alignment horizontal="left" vertical="center"/>
    </xf>
    <xf numFmtId="0" fontId="6" fillId="0" borderId="89" xfId="7" applyFont="1" applyFill="1" applyBorder="1" applyAlignment="1" applyProtection="1">
      <alignment horizontal="left" vertical="center"/>
    </xf>
    <xf numFmtId="0" fontId="11" fillId="0" borderId="90" xfId="7" applyFont="1" applyFill="1" applyBorder="1" applyAlignment="1" applyProtection="1">
      <alignment horizontal="left" vertical="center"/>
    </xf>
    <xf numFmtId="3" fontId="11" fillId="0" borderId="91" xfId="7" applyNumberFormat="1" applyFont="1" applyFill="1" applyBorder="1" applyAlignment="1" applyProtection="1">
      <alignment vertical="center"/>
    </xf>
    <xf numFmtId="0" fontId="11" fillId="0" borderId="92" xfId="7" applyFont="1" applyFill="1" applyBorder="1" applyAlignment="1" applyProtection="1">
      <alignment horizontal="left" vertical="center"/>
    </xf>
    <xf numFmtId="3" fontId="11" fillId="0" borderId="93" xfId="7" applyNumberFormat="1" applyFont="1" applyFill="1" applyBorder="1" applyAlignment="1" applyProtection="1">
      <alignment vertical="center"/>
    </xf>
    <xf numFmtId="1" fontId="11" fillId="0" borderId="94" xfId="7" applyNumberFormat="1" applyFont="1" applyFill="1" applyBorder="1" applyAlignment="1" applyProtection="1">
      <alignment vertical="center"/>
    </xf>
    <xf numFmtId="1" fontId="11" fillId="0" borderId="93" xfId="7" applyNumberFormat="1" applyFont="1" applyFill="1" applyBorder="1" applyAlignment="1" applyProtection="1">
      <alignment vertical="center"/>
    </xf>
    <xf numFmtId="164" fontId="10" fillId="0" borderId="95" xfId="7" applyNumberFormat="1" applyFont="1" applyFill="1" applyBorder="1" applyAlignment="1" applyProtection="1">
      <alignment vertical="center"/>
    </xf>
    <xf numFmtId="0" fontId="11" fillId="0" borderId="96" xfId="7" applyFont="1" applyFill="1" applyBorder="1" applyAlignment="1" applyProtection="1">
      <alignment horizontal="left" vertical="center"/>
    </xf>
    <xf numFmtId="164" fontId="11" fillId="0" borderId="94" xfId="7" applyNumberFormat="1" applyFont="1" applyFill="1" applyBorder="1" applyAlignment="1" applyProtection="1">
      <alignment vertical="center"/>
    </xf>
    <xf numFmtId="164" fontId="11" fillId="0" borderId="93" xfId="7" applyNumberFormat="1" applyFont="1" applyFill="1" applyBorder="1" applyAlignment="1" applyProtection="1">
      <alignment vertical="center"/>
    </xf>
    <xf numFmtId="3" fontId="11" fillId="0" borderId="93" xfId="7" applyNumberFormat="1" applyFont="1" applyFill="1" applyBorder="1" applyAlignment="1" applyProtection="1">
      <alignment vertical="center"/>
      <protection locked="0"/>
    </xf>
    <xf numFmtId="0" fontId="11" fillId="0" borderId="97" xfId="7" applyFont="1" applyFill="1" applyBorder="1" applyAlignment="1" applyProtection="1">
      <alignment horizontal="left" vertical="center"/>
    </xf>
    <xf numFmtId="0" fontId="11" fillId="0" borderId="98" xfId="7" applyFont="1" applyFill="1" applyBorder="1" applyAlignment="1" applyProtection="1">
      <alignment horizontal="left" vertical="center"/>
    </xf>
    <xf numFmtId="3" fontId="11" fillId="0" borderId="98" xfId="7" applyNumberFormat="1" applyFont="1" applyFill="1" applyBorder="1" applyAlignment="1" applyProtection="1">
      <alignment vertical="center"/>
      <protection locked="0"/>
    </xf>
    <xf numFmtId="164" fontId="11" fillId="0" borderId="99" xfId="7" applyNumberFormat="1" applyFont="1" applyFill="1" applyBorder="1" applyAlignment="1" applyProtection="1">
      <alignment vertical="center"/>
    </xf>
    <xf numFmtId="164" fontId="45" fillId="0" borderId="14" xfId="0" applyNumberFormat="1" applyFont="1" applyFill="1" applyBorder="1" applyAlignment="1" applyProtection="1">
      <alignment vertical="center" wrapText="1"/>
      <protection locked="0"/>
    </xf>
    <xf numFmtId="3" fontId="46" fillId="8" borderId="4" xfId="0" applyNumberFormat="1" applyFont="1" applyFill="1" applyBorder="1" applyAlignment="1" applyProtection="1">
      <alignment horizontal="right" vertical="center" wrapText="1"/>
      <protection locked="0"/>
    </xf>
    <xf numFmtId="3" fontId="46" fillId="8" borderId="4" xfId="0" applyNumberFormat="1" applyFont="1" applyFill="1" applyBorder="1" applyAlignment="1" applyProtection="1">
      <alignment vertical="center" wrapText="1"/>
      <protection locked="0"/>
    </xf>
    <xf numFmtId="164" fontId="46" fillId="8" borderId="18" xfId="0" applyNumberFormat="1" applyFont="1" applyFill="1" applyBorder="1" applyAlignment="1" applyProtection="1">
      <alignment vertical="center" wrapText="1"/>
    </xf>
    <xf numFmtId="0" fontId="37" fillId="0" borderId="66" xfId="6" applyFont="1" applyBorder="1"/>
    <xf numFmtId="0" fontId="38" fillId="4" borderId="66" xfId="6" applyFont="1" applyFill="1" applyBorder="1" applyAlignment="1">
      <alignment horizontal="center"/>
    </xf>
    <xf numFmtId="0" fontId="38" fillId="0" borderId="66" xfId="6" applyFont="1" applyFill="1" applyBorder="1" applyAlignment="1">
      <alignment horizontal="center"/>
    </xf>
    <xf numFmtId="0" fontId="38" fillId="0" borderId="66" xfId="6" applyFont="1" applyBorder="1" applyAlignment="1">
      <alignment horizontal="center"/>
    </xf>
    <xf numFmtId="0" fontId="34" fillId="4" borderId="66" xfId="6" applyFont="1" applyFill="1" applyBorder="1" applyAlignment="1">
      <alignment horizontal="center"/>
    </xf>
    <xf numFmtId="0" fontId="32" fillId="0" borderId="66" xfId="6" applyFont="1" applyBorder="1" applyAlignment="1">
      <alignment horizontal="center"/>
    </xf>
    <xf numFmtId="0" fontId="37" fillId="4" borderId="66" xfId="6" applyFont="1" applyFill="1" applyBorder="1"/>
    <xf numFmtId="0" fontId="37" fillId="8" borderId="66" xfId="6" applyFont="1" applyFill="1" applyBorder="1"/>
    <xf numFmtId="0" fontId="1" fillId="0" borderId="66" xfId="4" applyBorder="1"/>
    <xf numFmtId="0" fontId="28" fillId="0" borderId="66" xfId="4" applyFont="1" applyBorder="1" applyAlignment="1">
      <alignment horizontal="left"/>
    </xf>
    <xf numFmtId="49" fontId="28" fillId="0" borderId="66" xfId="4" applyNumberFormat="1" applyFont="1" applyBorder="1" applyAlignment="1">
      <alignment horizontal="right"/>
    </xf>
    <xf numFmtId="0" fontId="28" fillId="0" borderId="66" xfId="4" applyFont="1" applyBorder="1" applyAlignment="1">
      <alignment horizontal="right"/>
    </xf>
    <xf numFmtId="0" fontId="1" fillId="0" borderId="71" xfId="4" applyBorder="1" applyAlignment="1"/>
    <xf numFmtId="0" fontId="1" fillId="0" borderId="102" xfId="4" applyBorder="1" applyAlignment="1"/>
    <xf numFmtId="0" fontId="1" fillId="0" borderId="103" xfId="4" applyBorder="1" applyAlignment="1"/>
    <xf numFmtId="0" fontId="28" fillId="0" borderId="71" xfId="4" applyFont="1" applyBorder="1" applyAlignment="1"/>
    <xf numFmtId="0" fontId="28" fillId="0" borderId="102" xfId="4" applyFont="1" applyBorder="1" applyAlignment="1"/>
    <xf numFmtId="0" fontId="28" fillId="0" borderId="103" xfId="4" applyFont="1" applyBorder="1" applyAlignment="1"/>
    <xf numFmtId="0" fontId="0" fillId="0" borderId="3" xfId="5" applyFont="1" applyFill="1" applyBorder="1" applyAlignment="1" applyProtection="1">
      <alignment horizontal="left" vertical="center" wrapText="1"/>
    </xf>
    <xf numFmtId="0" fontId="0" fillId="0" borderId="4" xfId="5" applyFont="1" applyFill="1" applyBorder="1" applyAlignment="1" applyProtection="1">
      <alignment horizontal="left" vertical="center" wrapText="1"/>
    </xf>
    <xf numFmtId="0" fontId="0" fillId="0" borderId="5" xfId="5" applyFont="1" applyFill="1" applyBorder="1" applyAlignment="1" applyProtection="1">
      <alignment horizontal="left" vertical="center" wrapText="1"/>
    </xf>
    <xf numFmtId="164" fontId="0" fillId="0" borderId="41" xfId="5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5" applyFont="1" applyFill="1" applyBorder="1" applyAlignment="1" applyProtection="1">
      <alignment horizontal="left" vertical="center" wrapText="1"/>
    </xf>
    <xf numFmtId="3" fontId="27" fillId="0" borderId="25" xfId="5" applyNumberFormat="1" applyFont="1" applyFill="1" applyBorder="1" applyAlignment="1" applyProtection="1">
      <alignment horizontal="right" vertical="center" wrapText="1"/>
      <protection locked="0"/>
    </xf>
    <xf numFmtId="3" fontId="27" fillId="0" borderId="55" xfId="5" applyNumberFormat="1" applyFont="1" applyFill="1" applyBorder="1" applyAlignment="1" applyProtection="1">
      <alignment horizontal="right" vertical="center" wrapText="1"/>
      <protection locked="0"/>
    </xf>
    <xf numFmtId="3" fontId="21" fillId="0" borderId="55" xfId="5" applyNumberFormat="1" applyFont="1" applyFill="1" applyBorder="1" applyAlignment="1" applyProtection="1">
      <alignment horizontal="right" vertical="center" wrapText="1"/>
    </xf>
    <xf numFmtId="3" fontId="27" fillId="0" borderId="54" xfId="5" applyNumberFormat="1" applyFont="1" applyFill="1" applyBorder="1" applyAlignment="1" applyProtection="1">
      <alignment horizontal="right" vertical="center" wrapText="1"/>
      <protection locked="0"/>
    </xf>
    <xf numFmtId="164" fontId="44" fillId="7" borderId="40" xfId="5" applyNumberFormat="1" applyFont="1" applyFill="1" applyBorder="1" applyAlignment="1" applyProtection="1">
      <alignment horizontal="right" vertical="center" wrapText="1"/>
    </xf>
    <xf numFmtId="0" fontId="41" fillId="0" borderId="106" xfId="0" applyFont="1" applyBorder="1" applyAlignment="1" applyProtection="1">
      <alignment horizontal="left" vertical="center" wrapText="1"/>
    </xf>
    <xf numFmtId="3" fontId="27" fillId="0" borderId="107" xfId="5" applyNumberFormat="1" applyFont="1" applyFill="1" applyBorder="1" applyAlignment="1" applyProtection="1">
      <alignment horizontal="right" vertical="center" wrapText="1"/>
      <protection locked="0"/>
    </xf>
    <xf numFmtId="0" fontId="9" fillId="7" borderId="39" xfId="5" applyFont="1" applyFill="1" applyBorder="1" applyAlignment="1" applyProtection="1">
      <alignment horizontal="left" vertical="center" wrapText="1"/>
    </xf>
    <xf numFmtId="0" fontId="7" fillId="7" borderId="6" xfId="5" applyFont="1" applyFill="1" applyBorder="1" applyAlignment="1" applyProtection="1">
      <alignment horizontal="left" vertical="center" wrapText="1"/>
    </xf>
    <xf numFmtId="0" fontId="9" fillId="0" borderId="82" xfId="5" applyFont="1" applyFill="1" applyBorder="1" applyAlignment="1" applyProtection="1">
      <alignment horizontal="left" vertical="center" wrapText="1"/>
    </xf>
    <xf numFmtId="0" fontId="22" fillId="0" borderId="108" xfId="0" applyFont="1" applyBorder="1" applyAlignment="1" applyProtection="1">
      <alignment horizontal="left" vertical="center" wrapText="1"/>
    </xf>
    <xf numFmtId="3" fontId="27" fillId="0" borderId="67" xfId="5" applyNumberFormat="1" applyFont="1" applyFill="1" applyBorder="1" applyAlignment="1" applyProtection="1">
      <alignment horizontal="right" vertical="center" wrapText="1"/>
      <protection locked="0"/>
    </xf>
    <xf numFmtId="0" fontId="42" fillId="0" borderId="60" xfId="0" applyFont="1" applyBorder="1" applyAlignment="1" applyProtection="1">
      <alignment horizontal="left" vertical="center" wrapText="1"/>
    </xf>
    <xf numFmtId="3" fontId="27" fillId="0" borderId="28" xfId="5" applyNumberFormat="1" applyFont="1" applyFill="1" applyBorder="1" applyAlignment="1" applyProtection="1">
      <alignment horizontal="right" vertical="center" wrapText="1"/>
      <protection locked="0"/>
    </xf>
    <xf numFmtId="3" fontId="27" fillId="0" borderId="105" xfId="5" applyNumberFormat="1" applyFont="1" applyFill="1" applyBorder="1" applyAlignment="1" applyProtection="1">
      <alignment horizontal="right" vertical="center" wrapText="1"/>
      <protection locked="0"/>
    </xf>
    <xf numFmtId="3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3" fontId="11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54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5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04" xfId="0" applyFont="1" applyBorder="1" applyAlignment="1" applyProtection="1">
      <alignment horizontal="left" vertical="center" wrapText="1"/>
    </xf>
    <xf numFmtId="167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09" xfId="0" applyNumberFormat="1" applyFont="1" applyFill="1" applyBorder="1" applyAlignment="1" applyProtection="1">
      <alignment horizontal="center" vertical="center" wrapText="1"/>
    </xf>
    <xf numFmtId="164" fontId="8" fillId="0" borderId="110" xfId="0" applyNumberFormat="1" applyFont="1" applyFill="1" applyBorder="1" applyAlignment="1" applyProtection="1">
      <alignment horizontal="center" vertical="center" wrapText="1"/>
    </xf>
    <xf numFmtId="164" fontId="8" fillId="0" borderId="111" xfId="0" applyNumberFormat="1" applyFont="1" applyFill="1" applyBorder="1" applyAlignment="1" applyProtection="1">
      <alignment horizontal="center" vertical="center" wrapText="1"/>
    </xf>
    <xf numFmtId="164" fontId="10" fillId="0" borderId="112" xfId="0" applyNumberFormat="1" applyFont="1" applyFill="1" applyBorder="1" applyAlignment="1" applyProtection="1">
      <alignment horizontal="center" vertical="center" wrapText="1"/>
    </xf>
    <xf numFmtId="164" fontId="10" fillId="0" borderId="113" xfId="0" applyNumberFormat="1" applyFont="1" applyFill="1" applyBorder="1" applyAlignment="1" applyProtection="1">
      <alignment horizontal="center" vertical="center" wrapText="1"/>
    </xf>
    <xf numFmtId="164" fontId="25" fillId="0" borderId="9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9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93" xfId="0" applyNumberFormat="1" applyFont="1" applyFill="1" applyBorder="1" applyAlignment="1" applyProtection="1">
      <alignment vertical="center" wrapText="1"/>
      <protection locked="0"/>
    </xf>
    <xf numFmtId="164" fontId="25" fillId="0" borderId="93" xfId="0" applyNumberFormat="1" applyFont="1" applyFill="1" applyBorder="1" applyAlignment="1" applyProtection="1">
      <alignment vertical="center" wrapText="1"/>
    </xf>
    <xf numFmtId="164" fontId="25" fillId="0" borderId="114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115" xfId="0" applyNumberFormat="1" applyFont="1" applyFill="1" applyBorder="1" applyAlignment="1" applyProtection="1">
      <alignment vertical="center" wrapText="1"/>
    </xf>
    <xf numFmtId="3" fontId="11" fillId="0" borderId="4" xfId="0" applyNumberFormat="1" applyFont="1" applyFill="1" applyBorder="1" applyAlignment="1" applyProtection="1">
      <alignment vertical="center" wrapText="1"/>
      <protection locked="0"/>
    </xf>
    <xf numFmtId="164" fontId="0" fillId="0" borderId="90" xfId="0" applyNumberFormat="1" applyFill="1" applyBorder="1" applyAlignment="1" applyProtection="1">
      <alignment horizontal="center" vertical="center" wrapText="1"/>
      <protection locked="0"/>
    </xf>
    <xf numFmtId="164" fontId="11" fillId="0" borderId="11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15" xfId="0" applyNumberFormat="1" applyFont="1" applyFill="1" applyBorder="1" applyAlignment="1" applyProtection="1">
      <alignment vertical="center" wrapText="1"/>
      <protection locked="0"/>
    </xf>
    <xf numFmtId="164" fontId="10" fillId="0" borderId="84" xfId="0" applyNumberFormat="1" applyFont="1" applyFill="1" applyBorder="1" applyAlignment="1" applyProtection="1">
      <alignment vertical="center" wrapText="1"/>
    </xf>
    <xf numFmtId="164" fontId="10" fillId="8" borderId="19" xfId="0" applyNumberFormat="1" applyFont="1" applyFill="1" applyBorder="1" applyAlignment="1" applyProtection="1">
      <alignment horizontal="center" vertical="center" wrapText="1"/>
    </xf>
    <xf numFmtId="164" fontId="11" fillId="8" borderId="92" xfId="0" applyNumberFormat="1" applyFont="1" applyFill="1" applyBorder="1" applyAlignment="1" applyProtection="1">
      <alignment horizontal="left" vertical="center" wrapText="1"/>
      <protection locked="0"/>
    </xf>
    <xf numFmtId="164" fontId="11" fillId="8" borderId="4" xfId="0" applyNumberFormat="1" applyFont="1" applyFill="1" applyBorder="1" applyAlignment="1" applyProtection="1">
      <alignment vertical="center" wrapText="1"/>
      <protection locked="0"/>
    </xf>
    <xf numFmtId="1" fontId="11" fillId="8" borderId="4" xfId="0" applyNumberFormat="1" applyFont="1" applyFill="1" applyBorder="1" applyAlignment="1" applyProtection="1">
      <alignment horizontal="right" vertical="center" wrapText="1"/>
      <protection locked="0"/>
    </xf>
    <xf numFmtId="3" fontId="11" fillId="8" borderId="4" xfId="0" applyNumberFormat="1" applyFont="1" applyFill="1" applyBorder="1" applyAlignment="1" applyProtection="1">
      <alignment horizontal="right" vertical="center" wrapText="1"/>
      <protection locked="0"/>
    </xf>
    <xf numFmtId="1" fontId="11" fillId="8" borderId="4" xfId="0" applyNumberFormat="1" applyFont="1" applyFill="1" applyBorder="1" applyAlignment="1" applyProtection="1">
      <alignment vertical="center" wrapText="1"/>
      <protection locked="0"/>
    </xf>
    <xf numFmtId="3" fontId="11" fillId="8" borderId="4" xfId="0" applyNumberFormat="1" applyFont="1" applyFill="1" applyBorder="1" applyAlignment="1" applyProtection="1">
      <alignment vertical="center" wrapText="1"/>
      <protection locked="0"/>
    </xf>
    <xf numFmtId="164" fontId="11" fillId="8" borderId="93" xfId="0" applyNumberFormat="1" applyFont="1" applyFill="1" applyBorder="1" applyAlignment="1" applyProtection="1">
      <alignment vertical="center" wrapText="1"/>
      <protection locked="0"/>
    </xf>
    <xf numFmtId="164" fontId="11" fillId="8" borderId="20" xfId="0" applyNumberFormat="1" applyFont="1" applyFill="1" applyBorder="1" applyAlignment="1" applyProtection="1">
      <alignment vertical="center" wrapText="1"/>
      <protection locked="0"/>
    </xf>
    <xf numFmtId="164" fontId="11" fillId="8" borderId="18" xfId="0" applyNumberFormat="1" applyFont="1" applyFill="1" applyBorder="1" applyAlignment="1" applyProtection="1">
      <alignment vertical="center" wrapText="1"/>
    </xf>
    <xf numFmtId="0" fontId="47" fillId="0" borderId="71" xfId="6" applyFont="1" applyBorder="1" applyAlignment="1">
      <alignment horizontal="left"/>
    </xf>
    <xf numFmtId="0" fontId="47" fillId="0" borderId="103" xfId="6" applyFont="1" applyBorder="1" applyAlignment="1">
      <alignment horizontal="left"/>
    </xf>
    <xf numFmtId="0" fontId="28" fillId="0" borderId="71" xfId="4" applyFont="1" applyBorder="1" applyAlignment="1">
      <alignment horizontal="left"/>
    </xf>
    <xf numFmtId="0" fontId="28" fillId="0" borderId="102" xfId="4" applyFont="1" applyBorder="1" applyAlignment="1">
      <alignment horizontal="left"/>
    </xf>
    <xf numFmtId="0" fontId="28" fillId="0" borderId="103" xfId="4" applyFont="1" applyBorder="1" applyAlignment="1">
      <alignment horizontal="left"/>
    </xf>
    <xf numFmtId="0" fontId="4" fillId="0" borderId="0" xfId="5"/>
    <xf numFmtId="0" fontId="5" fillId="0" borderId="81" xfId="5" applyFont="1" applyBorder="1" applyAlignment="1" applyProtection="1">
      <alignment horizontal="centerContinuous" vertical="center"/>
      <protection locked="0"/>
    </xf>
    <xf numFmtId="0" fontId="28" fillId="0" borderId="107" xfId="5" applyFont="1" applyBorder="1" applyAlignment="1">
      <alignment horizontal="center" vertical="center" wrapText="1"/>
    </xf>
    <xf numFmtId="0" fontId="28" fillId="0" borderId="107" xfId="5" applyFont="1" applyBorder="1" applyAlignment="1" applyProtection="1">
      <alignment horizontal="center" vertical="center" wrapText="1"/>
      <protection locked="0"/>
    </xf>
    <xf numFmtId="0" fontId="28" fillId="0" borderId="100" xfId="5" applyFont="1" applyBorder="1" applyAlignment="1" applyProtection="1">
      <alignment horizontal="center" vertical="center" wrapText="1"/>
      <protection locked="0"/>
    </xf>
    <xf numFmtId="0" fontId="28" fillId="0" borderId="78" xfId="5" applyFont="1" applyBorder="1" applyAlignment="1">
      <alignment horizontal="center" wrapText="1"/>
    </xf>
    <xf numFmtId="0" fontId="51" fillId="0" borderId="66" xfId="5" applyFont="1" applyBorder="1" applyAlignment="1">
      <alignment horizontal="center" vertical="center" wrapText="1"/>
    </xf>
    <xf numFmtId="0" fontId="51" fillId="0" borderId="66" xfId="5" applyFont="1" applyBorder="1" applyAlignment="1" applyProtection="1">
      <alignment horizontal="center" vertical="center" wrapText="1"/>
      <protection locked="0"/>
    </xf>
    <xf numFmtId="0" fontId="51" fillId="0" borderId="66" xfId="5" applyFont="1" applyBorder="1" applyAlignment="1">
      <alignment horizontal="center"/>
    </xf>
    <xf numFmtId="0" fontId="51" fillId="9" borderId="66" xfId="5" applyFont="1" applyFill="1" applyBorder="1" applyAlignment="1">
      <alignment horizontal="center" vertical="center" wrapText="1"/>
    </xf>
    <xf numFmtId="0" fontId="52" fillId="9" borderId="66" xfId="5" applyFont="1" applyFill="1" applyBorder="1" applyAlignment="1">
      <alignment vertical="center" wrapText="1"/>
    </xf>
    <xf numFmtId="3" fontId="51" fillId="9" borderId="66" xfId="5" applyNumberFormat="1" applyFont="1" applyFill="1" applyBorder="1" applyAlignment="1">
      <alignment vertical="center" wrapText="1"/>
    </xf>
    <xf numFmtId="0" fontId="51" fillId="9" borderId="66" xfId="5" applyFont="1" applyFill="1" applyBorder="1" applyAlignment="1">
      <alignment vertical="center" wrapText="1"/>
    </xf>
    <xf numFmtId="3" fontId="51" fillId="9" borderId="66" xfId="5" applyNumberFormat="1" applyFont="1" applyFill="1" applyBorder="1"/>
    <xf numFmtId="0" fontId="51" fillId="0" borderId="66" xfId="5" applyFont="1" applyBorder="1" applyAlignment="1">
      <alignment vertical="center" wrapText="1"/>
    </xf>
    <xf numFmtId="3" fontId="51" fillId="0" borderId="66" xfId="5" applyNumberFormat="1" applyFont="1" applyBorder="1" applyAlignment="1" applyProtection="1">
      <alignment vertical="center" wrapText="1"/>
      <protection locked="0"/>
    </xf>
    <xf numFmtId="0" fontId="51" fillId="0" borderId="66" xfId="5" applyFont="1" applyBorder="1" applyAlignment="1" applyProtection="1">
      <alignment vertical="center" wrapText="1"/>
      <protection locked="0"/>
    </xf>
    <xf numFmtId="3" fontId="53" fillId="0" borderId="66" xfId="5" applyNumberFormat="1" applyFont="1" applyBorder="1"/>
    <xf numFmtId="0" fontId="53" fillId="9" borderId="66" xfId="5" applyFont="1" applyFill="1" applyBorder="1" applyAlignment="1">
      <alignment horizontal="center" vertical="center" wrapText="1"/>
    </xf>
    <xf numFmtId="0" fontId="53" fillId="0" borderId="66" xfId="5" applyFont="1" applyBorder="1" applyAlignment="1">
      <alignment horizontal="center" vertical="center" wrapText="1"/>
    </xf>
    <xf numFmtId="0" fontId="53" fillId="0" borderId="66" xfId="5" applyFont="1" applyBorder="1" applyAlignment="1">
      <alignment horizontal="left" vertical="center" wrapText="1" indent="1"/>
    </xf>
    <xf numFmtId="3" fontId="53" fillId="0" borderId="66" xfId="5" applyNumberFormat="1" applyFont="1" applyBorder="1" applyAlignment="1" applyProtection="1">
      <alignment horizontal="right" vertical="center" wrapText="1"/>
      <protection locked="0"/>
    </xf>
    <xf numFmtId="0" fontId="53" fillId="0" borderId="66" xfId="5" applyFont="1" applyBorder="1" applyAlignment="1" applyProtection="1">
      <alignment horizontal="right" vertical="center" wrapText="1"/>
      <protection locked="0"/>
    </xf>
    <xf numFmtId="3" fontId="53" fillId="0" borderId="66" xfId="5" applyNumberFormat="1" applyFont="1" applyBorder="1" applyAlignment="1" applyProtection="1">
      <alignment vertical="center" wrapText="1"/>
      <protection locked="0"/>
    </xf>
    <xf numFmtId="0" fontId="53" fillId="0" borderId="66" xfId="5" applyFont="1" applyBorder="1" applyAlignment="1" applyProtection="1">
      <alignment vertical="center" wrapText="1"/>
      <protection locked="0"/>
    </xf>
    <xf numFmtId="0" fontId="53" fillId="0" borderId="66" xfId="5" applyFont="1" applyBorder="1" applyAlignment="1">
      <alignment horizontal="left" indent="1"/>
    </xf>
    <xf numFmtId="0" fontId="53" fillId="0" borderId="66" xfId="5" applyFont="1" applyBorder="1" applyAlignment="1">
      <alignment vertical="center" wrapText="1"/>
    </xf>
    <xf numFmtId="0" fontId="52" fillId="0" borderId="66" xfId="5" applyFont="1" applyBorder="1" applyAlignment="1">
      <alignment vertical="center" wrapText="1"/>
    </xf>
    <xf numFmtId="0" fontId="53" fillId="0" borderId="120" xfId="5" applyFont="1" applyBorder="1" applyAlignment="1">
      <alignment vertical="center" wrapText="1"/>
    </xf>
    <xf numFmtId="0" fontId="51" fillId="9" borderId="121" xfId="5" applyFont="1" applyFill="1" applyBorder="1" applyAlignment="1">
      <alignment horizontal="center" vertical="center" wrapText="1"/>
    </xf>
    <xf numFmtId="0" fontId="49" fillId="9" borderId="121" xfId="5" applyFont="1" applyFill="1" applyBorder="1" applyAlignment="1">
      <alignment vertical="center" wrapText="1"/>
    </xf>
    <xf numFmtId="3" fontId="51" fillId="9" borderId="121" xfId="5" applyNumberFormat="1" applyFont="1" applyFill="1" applyBorder="1" applyAlignment="1">
      <alignment vertical="center" wrapText="1"/>
    </xf>
    <xf numFmtId="0" fontId="51" fillId="9" borderId="121" xfId="5" applyFont="1" applyFill="1" applyBorder="1" applyAlignment="1">
      <alignment vertical="center" wrapText="1"/>
    </xf>
    <xf numFmtId="0" fontId="53" fillId="0" borderId="0" xfId="5" applyFont="1" applyAlignment="1">
      <alignment horizontal="center" vertical="center" wrapText="1"/>
    </xf>
    <xf numFmtId="0" fontId="53" fillId="0" borderId="0" xfId="5" applyFont="1" applyAlignment="1">
      <alignment horizontal="left" vertical="center" wrapText="1" indent="1"/>
    </xf>
    <xf numFmtId="0" fontId="53" fillId="0" borderId="0" xfId="5" applyFont="1" applyAlignment="1" applyProtection="1">
      <alignment vertical="center" wrapText="1"/>
      <protection locked="0"/>
    </xf>
    <xf numFmtId="9" fontId="53" fillId="0" borderId="0" xfId="5" applyNumberFormat="1" applyFont="1"/>
    <xf numFmtId="0" fontId="51" fillId="9" borderId="0" xfId="5" applyFont="1" applyFill="1" applyAlignment="1">
      <alignment horizontal="center" vertical="center" wrapText="1"/>
    </xf>
    <xf numFmtId="0" fontId="54" fillId="9" borderId="0" xfId="5" applyFont="1" applyFill="1" applyAlignment="1">
      <alignment vertical="center" wrapText="1"/>
    </xf>
    <xf numFmtId="9" fontId="51" fillId="9" borderId="0" xfId="5" applyNumberFormat="1" applyFont="1" applyFill="1"/>
    <xf numFmtId="0" fontId="53" fillId="9" borderId="0" xfId="5" applyFont="1" applyFill="1" applyAlignment="1">
      <alignment horizontal="center" vertical="center" wrapText="1"/>
    </xf>
    <xf numFmtId="0" fontId="51" fillId="9" borderId="0" xfId="5" applyFont="1" applyFill="1" applyAlignment="1">
      <alignment horizontal="left" vertical="center" wrapText="1" indent="1"/>
    </xf>
    <xf numFmtId="0" fontId="51" fillId="9" borderId="0" xfId="5" applyFont="1" applyFill="1" applyAlignment="1" applyProtection="1">
      <alignment vertical="center" wrapText="1"/>
      <protection locked="0"/>
    </xf>
    <xf numFmtId="0" fontId="51" fillId="9" borderId="0" xfId="5" applyFont="1" applyFill="1" applyAlignment="1">
      <alignment vertical="center" wrapText="1"/>
    </xf>
    <xf numFmtId="0" fontId="50" fillId="0" borderId="0" xfId="5" applyFont="1" applyAlignment="1">
      <alignment horizontal="center" vertical="center" wrapText="1"/>
    </xf>
    <xf numFmtId="0" fontId="50" fillId="0" borderId="0" xfId="5" applyFont="1" applyAlignment="1">
      <alignment vertical="center" wrapText="1"/>
    </xf>
    <xf numFmtId="0" fontId="1" fillId="0" borderId="0" xfId="5" applyFont="1"/>
    <xf numFmtId="0" fontId="55" fillId="0" borderId="0" xfId="5" applyFont="1"/>
    <xf numFmtId="0" fontId="50" fillId="0" borderId="0" xfId="5" applyFont="1" applyAlignment="1">
      <alignment horizontal="centerContinuous" vertical="center"/>
    </xf>
    <xf numFmtId="0" fontId="50" fillId="0" borderId="81" xfId="5" applyFont="1" applyBorder="1" applyAlignment="1">
      <alignment horizontal="centerContinuous" vertical="center"/>
    </xf>
    <xf numFmtId="0" fontId="50" fillId="0" borderId="81" xfId="5" applyFont="1" applyBorder="1" applyAlignment="1" applyProtection="1">
      <alignment horizontal="centerContinuous" vertical="center"/>
      <protection locked="0"/>
    </xf>
    <xf numFmtId="0" fontId="51" fillId="9" borderId="123" xfId="5" applyFont="1" applyFill="1" applyBorder="1" applyAlignment="1">
      <alignment horizontal="center" vertical="center" wrapText="1"/>
    </xf>
    <xf numFmtId="0" fontId="52" fillId="9" borderId="124" xfId="5" applyFont="1" applyFill="1" applyBorder="1" applyAlignment="1">
      <alignment vertical="center" wrapText="1"/>
    </xf>
    <xf numFmtId="3" fontId="51" fillId="9" borderId="124" xfId="5" applyNumberFormat="1" applyFont="1" applyFill="1" applyBorder="1" applyAlignment="1">
      <alignment vertical="center" wrapText="1"/>
    </xf>
    <xf numFmtId="0" fontId="51" fillId="9" borderId="125" xfId="5" applyFont="1" applyFill="1" applyBorder="1" applyAlignment="1">
      <alignment vertical="center" wrapText="1"/>
    </xf>
    <xf numFmtId="3" fontId="51" fillId="9" borderId="67" xfId="5" applyNumberFormat="1" applyFont="1" applyFill="1" applyBorder="1"/>
    <xf numFmtId="0" fontId="53" fillId="0" borderId="116" xfId="5" applyFont="1" applyBorder="1" applyAlignment="1">
      <alignment horizontal="center" vertical="center" wrapText="1"/>
    </xf>
    <xf numFmtId="0" fontId="51" fillId="0" borderId="122" xfId="5" applyFont="1" applyBorder="1" applyAlignment="1">
      <alignment vertical="center" wrapText="1"/>
    </xf>
    <xf numFmtId="3" fontId="51" fillId="0" borderId="122" xfId="5" applyNumberFormat="1" applyFont="1" applyBorder="1" applyAlignment="1" applyProtection="1">
      <alignment vertical="center" wrapText="1"/>
      <protection locked="0"/>
    </xf>
    <xf numFmtId="0" fontId="53" fillId="0" borderId="117" xfId="5" applyFont="1" applyBorder="1" applyAlignment="1" applyProtection="1">
      <alignment vertical="center" wrapText="1"/>
      <protection locked="0"/>
    </xf>
    <xf numFmtId="3" fontId="53" fillId="0" borderId="126" xfId="5" applyNumberFormat="1" applyFont="1" applyBorder="1"/>
    <xf numFmtId="0" fontId="53" fillId="0" borderId="72" xfId="5" applyFont="1" applyBorder="1" applyAlignment="1">
      <alignment horizontal="center" vertical="center" wrapText="1"/>
    </xf>
    <xf numFmtId="0" fontId="53" fillId="0" borderId="71" xfId="5" applyFont="1" applyBorder="1" applyAlignment="1" applyProtection="1">
      <alignment vertical="center" wrapText="1"/>
      <protection locked="0"/>
    </xf>
    <xf numFmtId="3" fontId="51" fillId="0" borderId="107" xfId="5" applyNumberFormat="1" applyFont="1" applyBorder="1" applyAlignment="1" applyProtection="1">
      <alignment vertical="center" wrapText="1"/>
      <protection locked="0"/>
    </xf>
    <xf numFmtId="0" fontId="53" fillId="0" borderId="100" xfId="5" applyFont="1" applyBorder="1" applyAlignment="1" applyProtection="1">
      <alignment vertical="center" wrapText="1"/>
      <protection locked="0"/>
    </xf>
    <xf numFmtId="0" fontId="51" fillId="0" borderId="103" xfId="5" applyFont="1" applyBorder="1" applyAlignment="1">
      <alignment vertical="center" wrapText="1"/>
    </xf>
    <xf numFmtId="3" fontId="53" fillId="0" borderId="107" xfId="5" applyNumberFormat="1" applyFont="1" applyBorder="1" applyAlignment="1" applyProtection="1">
      <alignment vertical="center" wrapText="1"/>
      <protection locked="0"/>
    </xf>
    <xf numFmtId="0" fontId="53" fillId="0" borderId="127" xfId="5" applyFont="1" applyBorder="1" applyAlignment="1">
      <alignment horizontal="center" vertical="center" wrapText="1"/>
    </xf>
    <xf numFmtId="0" fontId="51" fillId="9" borderId="69" xfId="5" applyFont="1" applyFill="1" applyBorder="1" applyAlignment="1">
      <alignment horizontal="center" vertical="center" wrapText="1"/>
    </xf>
    <xf numFmtId="0" fontId="52" fillId="9" borderId="128" xfId="5" applyFont="1" applyFill="1" applyBorder="1" applyAlignment="1">
      <alignment vertical="center" wrapText="1"/>
    </xf>
    <xf numFmtId="3" fontId="51" fillId="9" borderId="128" xfId="5" applyNumberFormat="1" applyFont="1" applyFill="1" applyBorder="1" applyAlignment="1">
      <alignment vertical="center" wrapText="1"/>
    </xf>
    <xf numFmtId="0" fontId="51" fillId="9" borderId="129" xfId="5" applyFont="1" applyFill="1" applyBorder="1" applyAlignment="1">
      <alignment vertical="center" wrapText="1"/>
    </xf>
    <xf numFmtId="0" fontId="53" fillId="0" borderId="75" xfId="5" applyFont="1" applyBorder="1" applyAlignment="1">
      <alignment horizontal="center" vertical="center" wrapText="1"/>
    </xf>
    <xf numFmtId="0" fontId="51" fillId="0" borderId="120" xfId="5" applyFont="1" applyBorder="1" applyAlignment="1">
      <alignment vertical="center" wrapText="1"/>
    </xf>
    <xf numFmtId="3" fontId="53" fillId="0" borderId="120" xfId="5" applyNumberFormat="1" applyFont="1" applyBorder="1" applyAlignment="1" applyProtection="1">
      <alignment vertical="center" wrapText="1"/>
      <protection locked="0"/>
    </xf>
    <xf numFmtId="0" fontId="53" fillId="0" borderId="74" xfId="5" applyFont="1" applyBorder="1" applyAlignment="1" applyProtection="1">
      <alignment vertical="center" wrapText="1"/>
      <protection locked="0"/>
    </xf>
    <xf numFmtId="0" fontId="53" fillId="0" borderId="76" xfId="5" applyFont="1" applyBorder="1" applyAlignment="1">
      <alignment horizontal="center" vertical="center" wrapText="1"/>
    </xf>
    <xf numFmtId="0" fontId="53" fillId="0" borderId="107" xfId="5" applyFont="1" applyBorder="1" applyAlignment="1">
      <alignment vertical="center" wrapText="1"/>
    </xf>
    <xf numFmtId="0" fontId="51" fillId="9" borderId="130" xfId="5" applyFont="1" applyFill="1" applyBorder="1" applyAlignment="1">
      <alignment vertical="center" wrapText="1"/>
    </xf>
    <xf numFmtId="3" fontId="51" fillId="9" borderId="130" xfId="5" applyNumberFormat="1" applyFont="1" applyFill="1" applyBorder="1" applyAlignment="1">
      <alignment vertical="center" wrapText="1"/>
    </xf>
    <xf numFmtId="0" fontId="51" fillId="9" borderId="68" xfId="5" applyFont="1" applyFill="1" applyBorder="1" applyAlignment="1">
      <alignment vertical="center" wrapText="1"/>
    </xf>
    <xf numFmtId="0" fontId="49" fillId="9" borderId="66" xfId="5" applyFont="1" applyFill="1" applyBorder="1" applyAlignment="1">
      <alignment vertical="center" wrapText="1"/>
    </xf>
    <xf numFmtId="3" fontId="51" fillId="9" borderId="66" xfId="5" applyNumberFormat="1" applyFont="1" applyFill="1" applyBorder="1" applyAlignment="1" applyProtection="1">
      <alignment vertical="center" wrapText="1"/>
      <protection locked="0"/>
    </xf>
    <xf numFmtId="0" fontId="53" fillId="9" borderId="66" xfId="5" applyFont="1" applyFill="1" applyBorder="1" applyAlignment="1" applyProtection="1">
      <alignment vertical="center" wrapText="1"/>
      <protection locked="0"/>
    </xf>
    <xf numFmtId="0" fontId="51" fillId="0" borderId="0" xfId="5" applyFont="1" applyAlignment="1">
      <alignment horizontal="center" vertical="center" wrapText="1"/>
    </xf>
    <xf numFmtId="0" fontId="51" fillId="0" borderId="0" xfId="5" applyFont="1" applyAlignment="1">
      <alignment vertical="center" wrapText="1"/>
    </xf>
    <xf numFmtId="0" fontId="51" fillId="0" borderId="0" xfId="5" applyFont="1" applyAlignment="1" applyProtection="1">
      <alignment vertical="center" wrapText="1"/>
      <protection locked="0"/>
    </xf>
    <xf numFmtId="9" fontId="53" fillId="0" borderId="66" xfId="5" applyNumberFormat="1" applyFont="1" applyBorder="1"/>
    <xf numFmtId="9" fontId="51" fillId="9" borderId="66" xfId="5" applyNumberFormat="1" applyFont="1" applyFill="1" applyBorder="1"/>
    <xf numFmtId="0" fontId="48" fillId="8" borderId="0" xfId="4" applyFont="1" applyFill="1" applyBorder="1" applyAlignment="1">
      <alignment horizontal="center"/>
    </xf>
    <xf numFmtId="0" fontId="28" fillId="0" borderId="66" xfId="4" applyFont="1" applyBorder="1" applyAlignment="1">
      <alignment horizontal="left"/>
    </xf>
    <xf numFmtId="0" fontId="28" fillId="0" borderId="71" xfId="4" applyFont="1" applyBorder="1" applyAlignment="1">
      <alignment horizontal="left"/>
    </xf>
    <xf numFmtId="0" fontId="28" fillId="0" borderId="102" xfId="4" applyFont="1" applyBorder="1" applyAlignment="1">
      <alignment horizontal="left"/>
    </xf>
    <xf numFmtId="0" fontId="28" fillId="0" borderId="103" xfId="4" applyFont="1" applyBorder="1" applyAlignment="1">
      <alignment horizontal="left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53" fillId="0" borderId="0" xfId="5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right"/>
    </xf>
    <xf numFmtId="0" fontId="50" fillId="0" borderId="0" xfId="5" applyFont="1" applyAlignment="1">
      <alignment vertical="center" wrapText="1"/>
    </xf>
    <xf numFmtId="0" fontId="1" fillId="0" borderId="0" xfId="0" applyFont="1"/>
    <xf numFmtId="0" fontId="50" fillId="0" borderId="0" xfId="5" applyFont="1" applyAlignment="1">
      <alignment horizontal="center" vertical="center"/>
    </xf>
    <xf numFmtId="0" fontId="56" fillId="0" borderId="81" xfId="0" applyFont="1" applyBorder="1" applyAlignment="1">
      <alignment horizontal="right"/>
    </xf>
    <xf numFmtId="0" fontId="28" fillId="0" borderId="116" xfId="5" applyFont="1" applyBorder="1" applyAlignment="1">
      <alignment horizontal="center" vertical="center" wrapText="1"/>
    </xf>
    <xf numFmtId="0" fontId="28" fillId="0" borderId="77" xfId="5" applyFont="1" applyBorder="1" applyAlignment="1">
      <alignment horizontal="center" vertical="center" wrapText="1"/>
    </xf>
    <xf numFmtId="0" fontId="28" fillId="0" borderId="122" xfId="5" applyFont="1" applyBorder="1" applyAlignment="1">
      <alignment horizontal="center" vertical="center" wrapText="1"/>
    </xf>
    <xf numFmtId="0" fontId="28" fillId="0" borderId="121" xfId="5" applyFont="1" applyBorder="1" applyAlignment="1">
      <alignment horizontal="center" vertical="center" wrapText="1"/>
    </xf>
    <xf numFmtId="0" fontId="28" fillId="0" borderId="117" xfId="5" applyFont="1" applyBorder="1" applyAlignment="1" applyProtection="1">
      <alignment horizontal="center" vertical="center"/>
      <protection locked="0"/>
    </xf>
    <xf numFmtId="0" fontId="28" fillId="0" borderId="118" xfId="5" applyFont="1" applyBorder="1" applyAlignment="1" applyProtection="1">
      <alignment horizontal="center" vertical="center"/>
      <protection locked="0"/>
    </xf>
    <xf numFmtId="0" fontId="28" fillId="0" borderId="119" xfId="5" applyFont="1" applyBorder="1" applyAlignment="1" applyProtection="1">
      <alignment horizontal="center" vertical="center"/>
      <protection locked="0"/>
    </xf>
    <xf numFmtId="0" fontId="46" fillId="0" borderId="0" xfId="5" applyFont="1"/>
    <xf numFmtId="0" fontId="44" fillId="0" borderId="0" xfId="0" applyFont="1"/>
    <xf numFmtId="0" fontId="49" fillId="0" borderId="0" xfId="5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5" applyFont="1" applyAlignment="1" applyProtection="1">
      <alignment horizontal="center" vertical="center"/>
      <protection locked="0"/>
    </xf>
    <xf numFmtId="0" fontId="7" fillId="0" borderId="81" xfId="0" applyFont="1" applyBorder="1" applyAlignment="1">
      <alignment horizontal="right"/>
    </xf>
    <xf numFmtId="0" fontId="28" fillId="0" borderId="76" xfId="5" applyFont="1" applyBorder="1" applyAlignment="1">
      <alignment horizontal="center" vertical="center" wrapText="1"/>
    </xf>
    <xf numFmtId="0" fontId="28" fillId="0" borderId="117" xfId="5" applyFont="1" applyBorder="1" applyAlignment="1">
      <alignment horizontal="center" vertical="center" wrapText="1"/>
    </xf>
    <xf numFmtId="0" fontId="28" fillId="0" borderId="107" xfId="5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7" fillId="0" borderId="81" xfId="3" applyNumberFormat="1" applyFont="1" applyBorder="1" applyAlignment="1">
      <alignment horizontal="right" wrapText="1"/>
    </xf>
    <xf numFmtId="0" fontId="30" fillId="0" borderId="0" xfId="3" applyAlignment="1">
      <alignment horizontal="center" vertical="center" wrapText="1"/>
    </xf>
    <xf numFmtId="0" fontId="5" fillId="0" borderId="0" xfId="7" applyFont="1" applyFill="1" applyBorder="1" applyAlignment="1" applyProtection="1">
      <alignment horizontal="center" wrapText="1"/>
    </xf>
    <xf numFmtId="0" fontId="23" fillId="0" borderId="0" xfId="7" applyFont="1" applyFill="1" applyAlignment="1" applyProtection="1">
      <alignment horizontal="right"/>
    </xf>
    <xf numFmtId="164" fontId="8" fillId="0" borderId="3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>
      <alignment horizontal="right" vertical="center" wrapText="1"/>
    </xf>
    <xf numFmtId="0" fontId="19" fillId="0" borderId="0" xfId="0" applyFont="1" applyBorder="1" applyAlignment="1">
      <alignment horizontal="center" wrapText="1"/>
    </xf>
    <xf numFmtId="0" fontId="37" fillId="0" borderId="71" xfId="6" applyFont="1" applyBorder="1" applyAlignment="1">
      <alignment horizontal="left"/>
    </xf>
    <xf numFmtId="0" fontId="37" fillId="0" borderId="103" xfId="6" applyFont="1" applyBorder="1" applyAlignment="1">
      <alignment horizontal="left"/>
    </xf>
    <xf numFmtId="0" fontId="47" fillId="0" borderId="71" xfId="6" applyFont="1" applyBorder="1" applyAlignment="1">
      <alignment horizontal="left"/>
    </xf>
    <xf numFmtId="0" fontId="47" fillId="0" borderId="103" xfId="6" applyFont="1" applyBorder="1" applyAlignment="1">
      <alignment horizontal="left"/>
    </xf>
    <xf numFmtId="0" fontId="29" fillId="0" borderId="0" xfId="6" applyAlignment="1">
      <alignment horizontal="center"/>
    </xf>
    <xf numFmtId="0" fontId="37" fillId="0" borderId="100" xfId="6" applyFont="1" applyBorder="1" applyAlignment="1">
      <alignment horizontal="left"/>
    </xf>
    <xf numFmtId="0" fontId="37" fillId="0" borderId="101" xfId="6" applyFont="1" applyBorder="1" applyAlignment="1">
      <alignment horizontal="left"/>
    </xf>
    <xf numFmtId="0" fontId="39" fillId="8" borderId="0" xfId="6" applyFont="1" applyFill="1" applyAlignment="1">
      <alignment horizontal="center"/>
    </xf>
    <xf numFmtId="0" fontId="36" fillId="8" borderId="0" xfId="6" applyFont="1" applyFill="1" applyAlignment="1">
      <alignment horizontal="center"/>
    </xf>
  </cellXfs>
  <cellStyles count="8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_CÍmrend" xfId="4" xr:uid="{00000000-0005-0000-0000-000004000000}"/>
    <cellStyle name="Normál_KVRENMUNKA" xfId="5" xr:uid="{00000000-0005-0000-0000-000005000000}"/>
    <cellStyle name="Normál_letszam12" xfId="6" xr:uid="{00000000-0005-0000-0000-000006000000}"/>
    <cellStyle name="Normál_SEGEDLETEK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workbookViewId="0">
      <selection activeCell="G29" sqref="G29"/>
    </sheetView>
  </sheetViews>
  <sheetFormatPr defaultColWidth="10.6640625" defaultRowHeight="12.75" x14ac:dyDescent="0.2"/>
  <cols>
    <col min="1" max="1" width="10.6640625" style="286"/>
    <col min="2" max="2" width="10.6640625" style="285"/>
    <col min="3" max="3" width="10.6640625" style="284"/>
    <col min="4" max="6" width="10.6640625" style="283"/>
    <col min="7" max="7" width="54.83203125" style="283" customWidth="1"/>
    <col min="8" max="16384" width="10.6640625" style="283"/>
  </cols>
  <sheetData>
    <row r="1" spans="1:7" x14ac:dyDescent="0.2">
      <c r="A1" s="624" t="s">
        <v>466</v>
      </c>
      <c r="B1" s="624"/>
      <c r="C1" s="624"/>
      <c r="D1" s="624"/>
      <c r="E1" s="624"/>
      <c r="F1" s="624"/>
      <c r="G1" s="624"/>
    </row>
    <row r="2" spans="1:7" x14ac:dyDescent="0.2">
      <c r="A2" s="624"/>
      <c r="B2" s="624"/>
      <c r="C2" s="624"/>
      <c r="D2" s="624"/>
      <c r="E2" s="624"/>
      <c r="F2" s="624"/>
      <c r="G2" s="624"/>
    </row>
    <row r="3" spans="1:7" x14ac:dyDescent="0.2">
      <c r="A3" s="287">
        <v>2</v>
      </c>
      <c r="B3" s="467" t="s">
        <v>467</v>
      </c>
      <c r="C3" s="470"/>
      <c r="D3" s="471"/>
      <c r="E3" s="471"/>
      <c r="F3" s="471"/>
      <c r="G3" s="472"/>
    </row>
    <row r="4" spans="1:7" x14ac:dyDescent="0.2">
      <c r="A4" s="468" t="s">
        <v>8</v>
      </c>
      <c r="B4" s="625" t="s">
        <v>461</v>
      </c>
      <c r="C4" s="625"/>
      <c r="D4" s="625"/>
      <c r="E4" s="625"/>
      <c r="F4" s="625"/>
      <c r="G4" s="625"/>
    </row>
    <row r="5" spans="1:7" x14ac:dyDescent="0.2">
      <c r="A5" s="468" t="s">
        <v>10</v>
      </c>
      <c r="B5" s="467" t="s">
        <v>462</v>
      </c>
      <c r="C5" s="470"/>
      <c r="D5" s="471"/>
      <c r="E5" s="471"/>
      <c r="F5" s="471"/>
      <c r="G5" s="472"/>
    </row>
    <row r="6" spans="1:7" x14ac:dyDescent="0.2">
      <c r="A6" s="468" t="s">
        <v>18</v>
      </c>
      <c r="B6" s="626" t="s">
        <v>468</v>
      </c>
      <c r="C6" s="627"/>
      <c r="D6" s="627"/>
      <c r="E6" s="627"/>
      <c r="F6" s="627"/>
      <c r="G6" s="628"/>
    </row>
    <row r="7" spans="1:7" x14ac:dyDescent="0.2">
      <c r="A7" s="468" t="s">
        <v>20</v>
      </c>
      <c r="B7" s="626" t="s">
        <v>469</v>
      </c>
      <c r="C7" s="627"/>
      <c r="D7" s="627"/>
      <c r="E7" s="627"/>
      <c r="F7" s="627"/>
      <c r="G7" s="628"/>
    </row>
    <row r="8" spans="1:7" x14ac:dyDescent="0.2">
      <c r="A8" s="468" t="s">
        <v>583</v>
      </c>
      <c r="B8" s="532" t="s">
        <v>584</v>
      </c>
      <c r="C8" s="533"/>
      <c r="D8" s="533"/>
      <c r="E8" s="533"/>
      <c r="F8" s="533"/>
      <c r="G8" s="534"/>
    </row>
    <row r="9" spans="1:7" x14ac:dyDescent="0.2">
      <c r="A9" s="469" t="s">
        <v>165</v>
      </c>
      <c r="B9" s="625" t="s">
        <v>470</v>
      </c>
      <c r="C9" s="625"/>
      <c r="D9" s="625"/>
      <c r="E9" s="625"/>
      <c r="F9" s="625"/>
      <c r="G9" s="625"/>
    </row>
    <row r="10" spans="1:7" x14ac:dyDescent="0.2">
      <c r="A10" s="468" t="s">
        <v>36</v>
      </c>
      <c r="B10" s="467" t="s">
        <v>503</v>
      </c>
      <c r="C10" s="288"/>
      <c r="D10" s="466"/>
      <c r="E10" s="466"/>
      <c r="F10" s="466"/>
      <c r="G10" s="466"/>
    </row>
    <row r="11" spans="1:7" x14ac:dyDescent="0.2">
      <c r="A11" s="468" t="s">
        <v>49</v>
      </c>
      <c r="B11" s="467" t="s">
        <v>292</v>
      </c>
      <c r="C11" s="288"/>
      <c r="D11" s="466"/>
      <c r="E11" s="466"/>
      <c r="F11" s="466"/>
      <c r="G11" s="466"/>
    </row>
    <row r="12" spans="1:7" x14ac:dyDescent="0.2">
      <c r="A12" s="468" t="s">
        <v>185</v>
      </c>
      <c r="B12" s="467" t="s">
        <v>463</v>
      </c>
      <c r="C12" s="288"/>
      <c r="D12" s="466"/>
      <c r="E12" s="466"/>
      <c r="F12" s="466"/>
      <c r="G12" s="466"/>
    </row>
    <row r="13" spans="1:7" x14ac:dyDescent="0.2">
      <c r="A13" s="468" t="s">
        <v>76</v>
      </c>
      <c r="B13" s="467" t="s">
        <v>504</v>
      </c>
      <c r="C13" s="288"/>
      <c r="D13" s="466"/>
      <c r="E13" s="466"/>
      <c r="F13" s="466"/>
      <c r="G13" s="466"/>
    </row>
    <row r="14" spans="1:7" x14ac:dyDescent="0.2">
      <c r="A14" s="468" t="s">
        <v>188</v>
      </c>
      <c r="B14" s="467" t="s">
        <v>464</v>
      </c>
      <c r="C14" s="470"/>
      <c r="D14" s="471"/>
      <c r="E14" s="471"/>
      <c r="F14" s="471"/>
      <c r="G14" s="472"/>
    </row>
    <row r="15" spans="1:7" x14ac:dyDescent="0.2">
      <c r="A15" s="468" t="s">
        <v>86</v>
      </c>
      <c r="B15" s="467" t="s">
        <v>369</v>
      </c>
      <c r="C15" s="288"/>
      <c r="D15" s="466"/>
      <c r="E15" s="466"/>
      <c r="F15" s="466"/>
      <c r="G15" s="466"/>
    </row>
    <row r="16" spans="1:7" x14ac:dyDescent="0.2">
      <c r="A16" s="468" t="s">
        <v>88</v>
      </c>
      <c r="B16" s="467" t="s">
        <v>465</v>
      </c>
      <c r="C16" s="288"/>
      <c r="D16" s="466"/>
      <c r="E16" s="466"/>
      <c r="F16" s="466"/>
      <c r="G16" s="466"/>
    </row>
    <row r="17" spans="1:7" x14ac:dyDescent="0.2">
      <c r="A17" s="468" t="s">
        <v>112</v>
      </c>
      <c r="B17" s="473" t="s">
        <v>505</v>
      </c>
      <c r="C17" s="474"/>
      <c r="D17" s="474"/>
      <c r="E17" s="474"/>
      <c r="F17" s="474"/>
      <c r="G17" s="475"/>
    </row>
  </sheetData>
  <mergeCells count="5">
    <mergeCell ref="A1:G2"/>
    <mergeCell ref="B4:G4"/>
    <mergeCell ref="B9:G9"/>
    <mergeCell ref="B6:G6"/>
    <mergeCell ref="B7:G7"/>
  </mergeCells>
  <phoneticPr fontId="11" type="noConversion"/>
  <pageMargins left="1.5748031496062993" right="0.78740157480314965" top="0.98425196850393704" bottom="0.98425196850393704" header="0.51181102362204722" footer="0.51181102362204722"/>
  <pageSetup paperSize="9" scale="70" orientation="landscape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21"/>
  <sheetViews>
    <sheetView zoomScaleNormal="100" workbookViewId="0">
      <selection activeCell="G13" sqref="G13"/>
    </sheetView>
  </sheetViews>
  <sheetFormatPr defaultRowHeight="12.75" x14ac:dyDescent="0.2"/>
  <cols>
    <col min="1" max="1" width="69" style="76" bestFit="1" customWidth="1"/>
    <col min="2" max="2" width="13.6640625" style="77" bestFit="1" customWidth="1"/>
    <col min="3" max="3" width="13.5" style="77" bestFit="1" customWidth="1"/>
    <col min="4" max="4" width="13.83203125" style="77" bestFit="1" customWidth="1"/>
    <col min="5" max="5" width="18" style="77" customWidth="1"/>
    <col min="6" max="6" width="11.1640625" style="77" bestFit="1" customWidth="1"/>
    <col min="7" max="8" width="12.83203125" style="77" customWidth="1"/>
    <col min="9" max="9" width="13.83203125" style="77" customWidth="1"/>
    <col min="10" max="16384" width="9.33203125" style="77"/>
  </cols>
  <sheetData>
    <row r="2" spans="1:6" ht="25.5" customHeight="1" x14ac:dyDescent="0.2">
      <c r="A2" s="659" t="s">
        <v>292</v>
      </c>
      <c r="B2" s="659"/>
      <c r="C2" s="659"/>
      <c r="D2" s="659"/>
      <c r="E2" s="659"/>
      <c r="F2" s="659"/>
    </row>
    <row r="3" spans="1:6" ht="22.5" customHeight="1" thickBot="1" x14ac:dyDescent="0.25">
      <c r="A3" s="7"/>
      <c r="B3" s="6"/>
      <c r="C3" s="6"/>
      <c r="D3" s="6"/>
      <c r="E3" s="6"/>
      <c r="F3" s="6"/>
    </row>
    <row r="4" spans="1:6" s="79" customFormat="1" ht="44.25" customHeight="1" thickBot="1" x14ac:dyDescent="0.25">
      <c r="A4" s="504" t="s">
        <v>293</v>
      </c>
      <c r="B4" s="505" t="s">
        <v>294</v>
      </c>
      <c r="C4" s="505" t="s">
        <v>295</v>
      </c>
      <c r="D4" s="505" t="s">
        <v>459</v>
      </c>
      <c r="E4" s="505" t="s">
        <v>511</v>
      </c>
      <c r="F4" s="506" t="s">
        <v>506</v>
      </c>
    </row>
    <row r="5" spans="1:6" s="6" customFormat="1" ht="12" customHeight="1" thickBot="1" x14ac:dyDescent="0.25">
      <c r="A5" s="507">
        <v>1</v>
      </c>
      <c r="B5" s="80">
        <v>2</v>
      </c>
      <c r="C5" s="80">
        <v>3</v>
      </c>
      <c r="D5" s="80"/>
      <c r="E5" s="80">
        <v>4</v>
      </c>
      <c r="F5" s="508">
        <v>5</v>
      </c>
    </row>
    <row r="6" spans="1:6" ht="15.95" customHeight="1" x14ac:dyDescent="0.2">
      <c r="A6" s="510" t="s">
        <v>495</v>
      </c>
      <c r="B6" s="81">
        <v>160039108</v>
      </c>
      <c r="C6" s="82" t="s">
        <v>512</v>
      </c>
      <c r="D6" s="515">
        <v>85856995</v>
      </c>
      <c r="E6" s="81">
        <v>74182113</v>
      </c>
      <c r="F6" s="511">
        <v>74182113</v>
      </c>
    </row>
    <row r="7" spans="1:6" ht="15.95" customHeight="1" x14ac:dyDescent="0.2">
      <c r="A7" s="510" t="s">
        <v>516</v>
      </c>
      <c r="B7" s="81">
        <v>4500000</v>
      </c>
      <c r="C7" s="82">
        <v>2020</v>
      </c>
      <c r="D7" s="82">
        <v>0</v>
      </c>
      <c r="E7" s="81">
        <v>4500000</v>
      </c>
      <c r="F7" s="511">
        <v>4500000</v>
      </c>
    </row>
    <row r="8" spans="1:6" ht="15.95" customHeight="1" x14ac:dyDescent="0.2">
      <c r="A8" s="510" t="s">
        <v>518</v>
      </c>
      <c r="B8" s="81">
        <v>500000</v>
      </c>
      <c r="C8" s="82">
        <v>2020</v>
      </c>
      <c r="D8" s="82"/>
      <c r="E8" s="81">
        <v>500000</v>
      </c>
      <c r="F8" s="511">
        <v>500000</v>
      </c>
    </row>
    <row r="9" spans="1:6" ht="15.95" customHeight="1" x14ac:dyDescent="0.2">
      <c r="A9" s="510"/>
      <c r="B9" s="81"/>
      <c r="C9" s="82"/>
      <c r="D9" s="82"/>
      <c r="E9" s="81"/>
      <c r="F9" s="511"/>
    </row>
    <row r="10" spans="1:6" ht="15.95" customHeight="1" x14ac:dyDescent="0.2">
      <c r="A10" s="510"/>
      <c r="B10" s="81"/>
      <c r="C10" s="82"/>
      <c r="D10" s="82"/>
      <c r="E10" s="81"/>
      <c r="F10" s="511"/>
    </row>
    <row r="11" spans="1:6" ht="15.95" customHeight="1" x14ac:dyDescent="0.2">
      <c r="A11" s="510"/>
      <c r="B11" s="81"/>
      <c r="C11" s="82"/>
      <c r="D11" s="82"/>
      <c r="E11" s="81"/>
      <c r="F11" s="511"/>
    </row>
    <row r="12" spans="1:6" ht="15.95" customHeight="1" x14ac:dyDescent="0.2">
      <c r="A12" s="510"/>
      <c r="B12" s="81"/>
      <c r="C12" s="82"/>
      <c r="D12" s="82"/>
      <c r="E12" s="81"/>
      <c r="F12" s="511"/>
    </row>
    <row r="13" spans="1:6" ht="15.95" customHeight="1" x14ac:dyDescent="0.2">
      <c r="A13" s="510"/>
      <c r="B13" s="81"/>
      <c r="C13" s="82"/>
      <c r="D13" s="82"/>
      <c r="E13" s="81"/>
      <c r="F13" s="511"/>
    </row>
    <row r="14" spans="1:6" ht="15.95" customHeight="1" x14ac:dyDescent="0.2">
      <c r="A14" s="510"/>
      <c r="B14" s="81"/>
      <c r="C14" s="82"/>
      <c r="D14" s="82"/>
      <c r="E14" s="81"/>
      <c r="F14" s="511"/>
    </row>
    <row r="15" spans="1:6" ht="15.95" customHeight="1" x14ac:dyDescent="0.2">
      <c r="A15" s="510"/>
      <c r="B15" s="81"/>
      <c r="C15" s="82"/>
      <c r="D15" s="82"/>
      <c r="E15" s="81"/>
      <c r="F15" s="511"/>
    </row>
    <row r="16" spans="1:6" ht="15.95" customHeight="1" x14ac:dyDescent="0.2">
      <c r="A16" s="510"/>
      <c r="B16" s="81"/>
      <c r="C16" s="82"/>
      <c r="D16" s="82"/>
      <c r="E16" s="81"/>
      <c r="F16" s="511"/>
    </row>
    <row r="17" spans="1:6" ht="15.95" customHeight="1" x14ac:dyDescent="0.2">
      <c r="A17" s="510"/>
      <c r="B17" s="81"/>
      <c r="C17" s="82"/>
      <c r="D17" s="82"/>
      <c r="E17" s="81"/>
      <c r="F17" s="511"/>
    </row>
    <row r="18" spans="1:6" ht="15.95" customHeight="1" thickBot="1" x14ac:dyDescent="0.25">
      <c r="A18" s="517"/>
      <c r="B18" s="83"/>
      <c r="C18" s="84"/>
      <c r="D18" s="84"/>
      <c r="E18" s="83"/>
      <c r="F18" s="518"/>
    </row>
    <row r="19" spans="1:6" ht="15.95" customHeight="1" thickBot="1" x14ac:dyDescent="0.25">
      <c r="A19" s="425" t="s">
        <v>296</v>
      </c>
      <c r="B19" s="426">
        <f>SUM(B6:B18)</f>
        <v>165039108</v>
      </c>
      <c r="C19" s="427"/>
      <c r="D19" s="427"/>
      <c r="E19" s="426">
        <f>SUM(E6:E18)</f>
        <v>79182113</v>
      </c>
      <c r="F19" s="519">
        <f>SUM(F6:F18)</f>
        <v>79182113</v>
      </c>
    </row>
    <row r="20" spans="1:6" ht="15.95" customHeight="1" x14ac:dyDescent="0.2"/>
    <row r="21" spans="1:6" s="85" customFormat="1" ht="18" customHeight="1" x14ac:dyDescent="0.2">
      <c r="A21" s="76"/>
      <c r="B21" s="77"/>
      <c r="C21" s="77"/>
      <c r="D21" s="77"/>
      <c r="E21" s="77"/>
      <c r="F21" s="77"/>
    </row>
  </sheetData>
  <sheetProtection selectLockedCells="1" selectUnlockedCells="1"/>
  <mergeCells count="1">
    <mergeCell ref="A2:F2"/>
  </mergeCells>
  <phoneticPr fontId="11" type="noConversion"/>
  <printOptions horizontalCentered="1"/>
  <pageMargins left="0.78740157480314965" right="0.78740157480314965" top="1.0236220472440944" bottom="0.98425196850393704" header="0.78740157480314965" footer="0.51181102362204722"/>
  <pageSetup paperSize="9" scale="105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zoomScaleNormal="100" workbookViewId="0">
      <selection activeCell="E7" sqref="E7"/>
    </sheetView>
  </sheetViews>
  <sheetFormatPr defaultRowHeight="12.75" x14ac:dyDescent="0.2"/>
  <cols>
    <col min="1" max="1" width="60.6640625" style="76" customWidth="1"/>
    <col min="2" max="2" width="15.6640625" style="77" customWidth="1"/>
    <col min="3" max="3" width="16.33203125" style="77" customWidth="1"/>
    <col min="4" max="4" width="18" style="77" customWidth="1"/>
    <col min="5" max="5" width="16.6640625" style="77" customWidth="1"/>
    <col min="6" max="6" width="18.83203125" style="77" customWidth="1"/>
    <col min="7" max="7" width="12.83203125" style="77" customWidth="1"/>
    <col min="8" max="8" width="13.83203125" style="77" customWidth="1"/>
    <col min="9" max="16384" width="9.33203125" style="77"/>
  </cols>
  <sheetData>
    <row r="1" spans="1:6" x14ac:dyDescent="0.2">
      <c r="F1" s="77" t="s">
        <v>424</v>
      </c>
    </row>
    <row r="2" spans="1:6" ht="24.75" customHeight="1" x14ac:dyDescent="0.2">
      <c r="A2" s="659" t="s">
        <v>297</v>
      </c>
      <c r="B2" s="659"/>
      <c r="C2" s="659"/>
      <c r="D2" s="659"/>
      <c r="E2" s="659"/>
      <c r="F2" s="659"/>
    </row>
    <row r="3" spans="1:6" ht="23.25" customHeight="1" thickBot="1" x14ac:dyDescent="0.3">
      <c r="A3" s="7"/>
      <c r="B3" s="6"/>
      <c r="C3" s="6"/>
      <c r="D3" s="6"/>
      <c r="E3" s="6"/>
      <c r="F3" s="78" t="s">
        <v>438</v>
      </c>
    </row>
    <row r="4" spans="1:6" s="79" customFormat="1" ht="48.75" customHeight="1" thickBot="1" x14ac:dyDescent="0.25">
      <c r="A4" s="504" t="s">
        <v>298</v>
      </c>
      <c r="B4" s="505" t="s">
        <v>294</v>
      </c>
      <c r="C4" s="505" t="s">
        <v>295</v>
      </c>
      <c r="D4" s="505" t="s">
        <v>459</v>
      </c>
      <c r="E4" s="505" t="s">
        <v>506</v>
      </c>
      <c r="F4" s="506" t="s">
        <v>515</v>
      </c>
    </row>
    <row r="5" spans="1:6" s="6" customFormat="1" ht="15" customHeight="1" thickBot="1" x14ac:dyDescent="0.25">
      <c r="A5" s="507">
        <v>1</v>
      </c>
      <c r="B5" s="80">
        <v>2</v>
      </c>
      <c r="C5" s="80">
        <v>3</v>
      </c>
      <c r="D5" s="80">
        <v>4</v>
      </c>
      <c r="E5" s="80">
        <v>5</v>
      </c>
      <c r="F5" s="508">
        <v>6</v>
      </c>
    </row>
    <row r="6" spans="1:6" ht="15.95" customHeight="1" x14ac:dyDescent="0.2">
      <c r="A6" s="509" t="s">
        <v>514</v>
      </c>
      <c r="B6" s="86">
        <v>32000000</v>
      </c>
      <c r="C6" s="87">
        <v>2020</v>
      </c>
      <c r="D6" s="86">
        <v>0</v>
      </c>
      <c r="E6" s="86">
        <v>32000000</v>
      </c>
      <c r="F6" s="512">
        <f t="shared" ref="F6:F22" si="0">B6-D6-E6</f>
        <v>0</v>
      </c>
    </row>
    <row r="7" spans="1:6" ht="34.5" customHeight="1" x14ac:dyDescent="0.2">
      <c r="A7" s="516" t="s">
        <v>513</v>
      </c>
      <c r="B7" s="81">
        <v>5500000</v>
      </c>
      <c r="C7" s="423">
        <v>2020</v>
      </c>
      <c r="D7" s="424">
        <v>0</v>
      </c>
      <c r="E7" s="81">
        <v>5500000</v>
      </c>
      <c r="F7" s="512">
        <f t="shared" si="0"/>
        <v>0</v>
      </c>
    </row>
    <row r="8" spans="1:6" ht="15.95" customHeight="1" x14ac:dyDescent="0.2">
      <c r="A8" s="509" t="s">
        <v>517</v>
      </c>
      <c r="B8" s="86">
        <v>1400000</v>
      </c>
      <c r="C8" s="87">
        <v>2020</v>
      </c>
      <c r="D8" s="86">
        <v>0</v>
      </c>
      <c r="E8" s="86">
        <v>1400000</v>
      </c>
      <c r="F8" s="512">
        <f t="shared" si="0"/>
        <v>0</v>
      </c>
    </row>
    <row r="9" spans="1:6" ht="15.95" customHeight="1" x14ac:dyDescent="0.2">
      <c r="B9" s="86"/>
      <c r="C9" s="87"/>
      <c r="D9" s="86"/>
      <c r="E9" s="86"/>
      <c r="F9" s="512">
        <f t="shared" si="0"/>
        <v>0</v>
      </c>
    </row>
    <row r="10" spans="1:6" ht="15.95" customHeight="1" x14ac:dyDescent="0.2">
      <c r="A10" s="509"/>
      <c r="B10" s="86"/>
      <c r="C10" s="87"/>
      <c r="D10" s="86"/>
      <c r="E10" s="86"/>
      <c r="F10" s="512">
        <f t="shared" si="0"/>
        <v>0</v>
      </c>
    </row>
    <row r="11" spans="1:6" ht="15.95" customHeight="1" x14ac:dyDescent="0.2">
      <c r="A11" s="509"/>
      <c r="B11" s="86"/>
      <c r="C11" s="87"/>
      <c r="D11" s="86"/>
      <c r="E11" s="86"/>
      <c r="F11" s="512">
        <f t="shared" si="0"/>
        <v>0</v>
      </c>
    </row>
    <row r="12" spans="1:6" ht="15.95" customHeight="1" x14ac:dyDescent="0.2">
      <c r="A12" s="509"/>
      <c r="B12" s="86"/>
      <c r="C12" s="87"/>
      <c r="D12" s="86"/>
      <c r="E12" s="86"/>
      <c r="F12" s="512">
        <f t="shared" si="0"/>
        <v>0</v>
      </c>
    </row>
    <row r="13" spans="1:6" ht="15.95" customHeight="1" x14ac:dyDescent="0.2">
      <c r="A13" s="509"/>
      <c r="B13" s="86"/>
      <c r="C13" s="87"/>
      <c r="D13" s="86"/>
      <c r="E13" s="86"/>
      <c r="F13" s="512">
        <f t="shared" si="0"/>
        <v>0</v>
      </c>
    </row>
    <row r="14" spans="1:6" ht="15.95" customHeight="1" x14ac:dyDescent="0.2">
      <c r="A14" s="509"/>
      <c r="B14" s="86"/>
      <c r="C14" s="87"/>
      <c r="D14" s="86"/>
      <c r="E14" s="86"/>
      <c r="F14" s="512">
        <f t="shared" si="0"/>
        <v>0</v>
      </c>
    </row>
    <row r="15" spans="1:6" ht="15.95" customHeight="1" x14ac:dyDescent="0.2">
      <c r="A15" s="509"/>
      <c r="B15" s="86"/>
      <c r="C15" s="87"/>
      <c r="D15" s="86"/>
      <c r="E15" s="86"/>
      <c r="F15" s="512">
        <f t="shared" si="0"/>
        <v>0</v>
      </c>
    </row>
    <row r="16" spans="1:6" ht="15.95" customHeight="1" x14ac:dyDescent="0.2">
      <c r="A16" s="509"/>
      <c r="B16" s="86"/>
      <c r="C16" s="87"/>
      <c r="D16" s="86"/>
      <c r="E16" s="86"/>
      <c r="F16" s="512">
        <f t="shared" si="0"/>
        <v>0</v>
      </c>
    </row>
    <row r="17" spans="1:6" ht="15.95" customHeight="1" x14ac:dyDescent="0.2">
      <c r="A17" s="509"/>
      <c r="B17" s="86"/>
      <c r="C17" s="87"/>
      <c r="D17" s="86"/>
      <c r="E17" s="86"/>
      <c r="F17" s="512">
        <f t="shared" si="0"/>
        <v>0</v>
      </c>
    </row>
    <row r="18" spans="1:6" ht="15.95" customHeight="1" x14ac:dyDescent="0.2">
      <c r="A18" s="509"/>
      <c r="B18" s="86"/>
      <c r="C18" s="87"/>
      <c r="D18" s="86"/>
      <c r="E18" s="86"/>
      <c r="F18" s="512">
        <f t="shared" si="0"/>
        <v>0</v>
      </c>
    </row>
    <row r="19" spans="1:6" ht="15.95" customHeight="1" x14ac:dyDescent="0.2">
      <c r="A19" s="509"/>
      <c r="B19" s="86"/>
      <c r="C19" s="87"/>
      <c r="D19" s="86"/>
      <c r="E19" s="86"/>
      <c r="F19" s="512">
        <f t="shared" si="0"/>
        <v>0</v>
      </c>
    </row>
    <row r="20" spans="1:6" ht="15.95" customHeight="1" x14ac:dyDescent="0.2">
      <c r="A20" s="509"/>
      <c r="B20" s="86"/>
      <c r="C20" s="87"/>
      <c r="D20" s="86"/>
      <c r="E20" s="86"/>
      <c r="F20" s="512">
        <f t="shared" si="0"/>
        <v>0</v>
      </c>
    </row>
    <row r="21" spans="1:6" ht="15.95" customHeight="1" x14ac:dyDescent="0.2">
      <c r="A21" s="509"/>
      <c r="B21" s="86"/>
      <c r="C21" s="87"/>
      <c r="D21" s="86"/>
      <c r="E21" s="86"/>
      <c r="F21" s="512">
        <f t="shared" si="0"/>
        <v>0</v>
      </c>
    </row>
    <row r="22" spans="1:6" ht="15.95" customHeight="1" x14ac:dyDescent="0.2">
      <c r="A22" s="509"/>
      <c r="B22" s="86"/>
      <c r="C22" s="87"/>
      <c r="D22" s="86"/>
      <c r="E22" s="86"/>
      <c r="F22" s="512">
        <f t="shared" si="0"/>
        <v>0</v>
      </c>
    </row>
    <row r="23" spans="1:6" ht="15.95" customHeight="1" thickBot="1" x14ac:dyDescent="0.25">
      <c r="A23" s="513"/>
      <c r="B23" s="88"/>
      <c r="C23" s="88"/>
      <c r="D23" s="88"/>
      <c r="E23" s="88"/>
      <c r="F23" s="514">
        <f>B23-D23-E23</f>
        <v>0</v>
      </c>
    </row>
    <row r="24" spans="1:6" s="85" customFormat="1" ht="18" customHeight="1" thickBot="1" x14ac:dyDescent="0.25">
      <c r="A24" s="425" t="s">
        <v>296</v>
      </c>
      <c r="B24" s="428">
        <f>SUM(B6:B23)</f>
        <v>38900000</v>
      </c>
      <c r="C24" s="429"/>
      <c r="D24" s="428">
        <f>SUM(D6:D23)</f>
        <v>0</v>
      </c>
      <c r="E24" s="428">
        <f>SUM(E6:E23)</f>
        <v>38900000</v>
      </c>
      <c r="F24" s="430">
        <v>0</v>
      </c>
    </row>
  </sheetData>
  <mergeCells count="1">
    <mergeCell ref="A2:F2"/>
  </mergeCells>
  <phoneticPr fontId="11" type="noConversion"/>
  <printOptions horizontalCentered="1"/>
  <pageMargins left="0.78740157480314965" right="0.78740157480314965" top="1.2598425196850394" bottom="0.98425196850393704" header="0.78740157480314965" footer="0.51181102362204722"/>
  <pageSetup paperSize="9" scale="9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5"/>
  <sheetViews>
    <sheetView zoomScaleNormal="100" workbookViewId="0">
      <selection activeCell="B13" sqref="B13"/>
    </sheetView>
  </sheetViews>
  <sheetFormatPr defaultRowHeight="12.75" x14ac:dyDescent="0.2"/>
  <cols>
    <col min="1" max="1" width="47.83203125" style="290" customWidth="1"/>
    <col min="2" max="2" width="30.5" style="289" customWidth="1"/>
    <col min="3" max="3" width="20" style="289" customWidth="1"/>
    <col min="4" max="4" width="19" style="289" customWidth="1"/>
    <col min="5" max="16384" width="9.33203125" style="289"/>
  </cols>
  <sheetData>
    <row r="1" spans="1:2" x14ac:dyDescent="0.2">
      <c r="B1" s="324" t="s">
        <v>423</v>
      </c>
    </row>
    <row r="2" spans="1:2" ht="38.25" x14ac:dyDescent="0.2">
      <c r="A2" s="323" t="s">
        <v>496</v>
      </c>
    </row>
    <row r="3" spans="1:2" s="305" customFormat="1" ht="24" customHeight="1" thickBot="1" x14ac:dyDescent="0.3">
      <c r="A3" s="306"/>
      <c r="B3" s="314" t="s">
        <v>438</v>
      </c>
    </row>
    <row r="4" spans="1:2" s="301" customFormat="1" ht="22.5" customHeight="1" thickBot="1" x14ac:dyDescent="0.25">
      <c r="A4" s="304" t="s">
        <v>409</v>
      </c>
      <c r="B4" s="302" t="s">
        <v>410</v>
      </c>
    </row>
    <row r="5" spans="1:2" ht="18" customHeight="1" x14ac:dyDescent="0.2">
      <c r="A5" s="315" t="s">
        <v>411</v>
      </c>
      <c r="B5" s="316"/>
    </row>
    <row r="6" spans="1:2" ht="18" customHeight="1" x14ac:dyDescent="0.2">
      <c r="A6" s="296"/>
      <c r="B6" s="317"/>
    </row>
    <row r="7" spans="1:2" ht="18" customHeight="1" x14ac:dyDescent="0.2">
      <c r="A7" s="296"/>
      <c r="B7" s="317"/>
    </row>
    <row r="8" spans="1:2" ht="21.95" customHeight="1" x14ac:dyDescent="0.2">
      <c r="A8" s="296"/>
      <c r="B8" s="317"/>
    </row>
    <row r="9" spans="1:2" ht="18" customHeight="1" x14ac:dyDescent="0.2">
      <c r="A9" s="296"/>
      <c r="B9" s="317"/>
    </row>
    <row r="10" spans="1:2" ht="18" customHeight="1" x14ac:dyDescent="0.2">
      <c r="A10" s="296"/>
      <c r="B10" s="317"/>
    </row>
    <row r="11" spans="1:2" ht="18" customHeight="1" x14ac:dyDescent="0.2">
      <c r="A11" s="297"/>
      <c r="B11" s="317"/>
    </row>
    <row r="12" spans="1:2" ht="18" customHeight="1" x14ac:dyDescent="0.2">
      <c r="A12" s="297"/>
      <c r="B12" s="317"/>
    </row>
    <row r="13" spans="1:2" ht="18" customHeight="1" x14ac:dyDescent="0.2">
      <c r="A13" s="297"/>
      <c r="B13" s="317"/>
    </row>
    <row r="14" spans="1:2" ht="18" customHeight="1" x14ac:dyDescent="0.2">
      <c r="A14" s="296"/>
      <c r="B14" s="317"/>
    </row>
    <row r="15" spans="1:2" ht="18" customHeight="1" x14ac:dyDescent="0.2">
      <c r="A15" s="296"/>
      <c r="B15" s="317"/>
    </row>
    <row r="16" spans="1:2" ht="18" customHeight="1" x14ac:dyDescent="0.2">
      <c r="A16" s="318"/>
      <c r="B16" s="317"/>
    </row>
    <row r="17" spans="1:2" ht="18" customHeight="1" thickBot="1" x14ac:dyDescent="0.25">
      <c r="A17" s="319"/>
      <c r="B17" s="320"/>
    </row>
    <row r="18" spans="1:2" ht="18" customHeight="1" thickBot="1" x14ac:dyDescent="0.25">
      <c r="A18" s="293" t="s">
        <v>296</v>
      </c>
      <c r="B18" s="291">
        <f>SUM(B6:B17)</f>
        <v>0</v>
      </c>
    </row>
    <row r="21" spans="1:2" ht="14.25" thickBot="1" x14ac:dyDescent="0.3">
      <c r="A21" s="306"/>
      <c r="B21" s="314" t="s">
        <v>438</v>
      </c>
    </row>
    <row r="22" spans="1:2" ht="13.5" thickBot="1" x14ac:dyDescent="0.25">
      <c r="A22" s="304" t="s">
        <v>412</v>
      </c>
      <c r="B22" s="302" t="s">
        <v>410</v>
      </c>
    </row>
    <row r="23" spans="1:2" x14ac:dyDescent="0.2">
      <c r="A23" s="315" t="s">
        <v>413</v>
      </c>
      <c r="B23" s="316"/>
    </row>
    <row r="24" spans="1:2" x14ac:dyDescent="0.2">
      <c r="A24" s="296" t="s">
        <v>415</v>
      </c>
      <c r="B24" s="317"/>
    </row>
    <row r="25" spans="1:2" x14ac:dyDescent="0.2">
      <c r="A25" s="296" t="s">
        <v>416</v>
      </c>
      <c r="B25" s="317">
        <v>3768220</v>
      </c>
    </row>
    <row r="26" spans="1:2" x14ac:dyDescent="0.2">
      <c r="A26" s="296" t="s">
        <v>417</v>
      </c>
      <c r="B26" s="317"/>
    </row>
    <row r="27" spans="1:2" x14ac:dyDescent="0.2">
      <c r="A27" s="296" t="s">
        <v>418</v>
      </c>
      <c r="B27" s="317"/>
    </row>
    <row r="28" spans="1:2" ht="24" x14ac:dyDescent="0.2">
      <c r="A28" s="321" t="s">
        <v>414</v>
      </c>
      <c r="B28" s="317"/>
    </row>
    <row r="29" spans="1:2" x14ac:dyDescent="0.2">
      <c r="A29" s="297"/>
      <c r="B29" s="317"/>
    </row>
    <row r="30" spans="1:2" x14ac:dyDescent="0.2">
      <c r="A30" s="297"/>
      <c r="B30" s="317"/>
    </row>
    <row r="31" spans="1:2" x14ac:dyDescent="0.2">
      <c r="A31" s="296"/>
      <c r="B31" s="317"/>
    </row>
    <row r="32" spans="1:2" x14ac:dyDescent="0.2">
      <c r="A32" s="296"/>
      <c r="B32" s="317"/>
    </row>
    <row r="33" spans="1:2" x14ac:dyDescent="0.2">
      <c r="A33" s="318"/>
      <c r="B33" s="317"/>
    </row>
    <row r="34" spans="1:2" ht="13.5" thickBot="1" x14ac:dyDescent="0.25">
      <c r="A34" s="319"/>
      <c r="B34" s="320"/>
    </row>
    <row r="35" spans="1:2" ht="13.5" thickBot="1" x14ac:dyDescent="0.25">
      <c r="A35" s="293" t="s">
        <v>296</v>
      </c>
      <c r="B35" s="291">
        <f>SUM(B24:B34)</f>
        <v>3768220</v>
      </c>
    </row>
  </sheetData>
  <phoneticPr fontId="11" type="noConversion"/>
  <printOptions horizontalCentered="1"/>
  <pageMargins left="1.1811023622047245" right="0.98425196850393704" top="1.3779527559055118" bottom="1.0629921259842521" header="0.59055118110236227" footer="0.9055118110236221"/>
  <pageSetup paperSize="9" orientation="portrait" horizontalDpi="300" verticalDpi="300" r:id="rId1"/>
  <headerFooter alignWithMargins="0">
    <oddHeader>&amp;C&amp;"Times New Roman CE,Félkövér"&amp;14
Aparhant Község Önkormányzata által
 átadott pénzeszközök, támogatásértékű kiadások és bevételek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4"/>
  <sheetViews>
    <sheetView showWhiteSpace="0" zoomScaleNormal="100" workbookViewId="0">
      <selection activeCell="C13" sqref="C13"/>
    </sheetView>
  </sheetViews>
  <sheetFormatPr defaultRowHeight="12.75" x14ac:dyDescent="0.2"/>
  <cols>
    <col min="1" max="1" width="47.5" style="290" bestFit="1" customWidth="1"/>
    <col min="2" max="2" width="20.6640625" style="289" customWidth="1"/>
    <col min="3" max="3" width="24.5" style="289" customWidth="1"/>
    <col min="4" max="4" width="19" style="289" customWidth="1"/>
    <col min="5" max="16384" width="9.33203125" style="289"/>
  </cols>
  <sheetData>
    <row r="1" spans="1:3" x14ac:dyDescent="0.2">
      <c r="C1" s="289" t="s">
        <v>425</v>
      </c>
    </row>
    <row r="3" spans="1:3" ht="25.5" customHeight="1" x14ac:dyDescent="0.2">
      <c r="A3" s="661" t="s">
        <v>519</v>
      </c>
      <c r="B3" s="661"/>
      <c r="C3" s="661"/>
    </row>
    <row r="4" spans="1:3" ht="25.5" customHeight="1" x14ac:dyDescent="0.2">
      <c r="A4" s="323"/>
      <c r="B4" s="323"/>
      <c r="C4" s="323"/>
    </row>
    <row r="5" spans="1:3" s="305" customFormat="1" ht="24" customHeight="1" thickBot="1" x14ac:dyDescent="0.3">
      <c r="A5" s="306"/>
      <c r="B5" s="660" t="s">
        <v>444</v>
      </c>
      <c r="C5" s="660"/>
    </row>
    <row r="6" spans="1:3" s="301" customFormat="1" ht="22.5" customHeight="1" thickBot="1" x14ac:dyDescent="0.25">
      <c r="A6" s="304" t="s">
        <v>291</v>
      </c>
      <c r="B6" s="303" t="s">
        <v>406</v>
      </c>
      <c r="C6" s="302" t="s">
        <v>405</v>
      </c>
    </row>
    <row r="7" spans="1:3" ht="34.5" customHeight="1" x14ac:dyDescent="0.2">
      <c r="A7" s="300" t="s">
        <v>404</v>
      </c>
      <c r="B7" s="299">
        <v>3000000</v>
      </c>
      <c r="C7" s="298"/>
    </row>
    <row r="8" spans="1:3" ht="30" customHeight="1" x14ac:dyDescent="0.2">
      <c r="A8" s="296" t="s">
        <v>403</v>
      </c>
      <c r="B8" s="295">
        <v>3700000</v>
      </c>
      <c r="C8" s="294"/>
    </row>
    <row r="9" spans="1:3" ht="26.25" customHeight="1" x14ac:dyDescent="0.2">
      <c r="A9" s="297" t="s">
        <v>472</v>
      </c>
      <c r="B9" s="295">
        <v>16000000</v>
      </c>
      <c r="C9" s="294"/>
    </row>
    <row r="10" spans="1:3" ht="26.25" customHeight="1" x14ac:dyDescent="0.2">
      <c r="A10" s="297" t="s">
        <v>402</v>
      </c>
      <c r="B10" s="295">
        <v>0</v>
      </c>
      <c r="C10" s="294"/>
    </row>
    <row r="11" spans="1:3" ht="31.5" customHeight="1" thickBot="1" x14ac:dyDescent="0.25">
      <c r="A11" s="297" t="s">
        <v>448</v>
      </c>
      <c r="B11" s="295">
        <v>10000</v>
      </c>
      <c r="C11" s="294"/>
    </row>
    <row r="12" spans="1:3" ht="25.5" customHeight="1" thickBot="1" x14ac:dyDescent="0.25">
      <c r="A12" s="293" t="s">
        <v>296</v>
      </c>
      <c r="B12" s="292">
        <f>SUM(B7:B11)</f>
        <v>22710000</v>
      </c>
      <c r="C12" s="291">
        <f>SUM(C7:C11)</f>
        <v>0</v>
      </c>
    </row>
    <row r="13" spans="1:3" ht="19.5" customHeight="1" x14ac:dyDescent="0.2"/>
    <row r="14" spans="1:3" ht="21.75" customHeight="1" x14ac:dyDescent="0.2"/>
  </sheetData>
  <mergeCells count="2">
    <mergeCell ref="B5:C5"/>
    <mergeCell ref="A3:C3"/>
  </mergeCells>
  <phoneticPr fontId="11" type="noConversion"/>
  <printOptions horizontalCentered="1"/>
  <pageMargins left="0.39370078740157483" right="0.39370078740157483" top="1.3779527559055118" bottom="1.0629921259842521" header="1.1811023622047245" footer="0.905511811023622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O85"/>
  <sheetViews>
    <sheetView zoomScaleNormal="100" workbookViewId="0">
      <selection activeCell="K39" sqref="K39"/>
    </sheetView>
  </sheetViews>
  <sheetFormatPr defaultRowHeight="15.75" x14ac:dyDescent="0.25"/>
  <cols>
    <col min="1" max="1" width="4.83203125" style="194" customWidth="1"/>
    <col min="2" max="2" width="32" style="195" bestFit="1" customWidth="1"/>
    <col min="3" max="3" width="11.1640625" style="195" bestFit="1" customWidth="1"/>
    <col min="4" max="4" width="10.83203125" style="195" bestFit="1" customWidth="1"/>
    <col min="5" max="6" width="12" style="195" customWidth="1"/>
    <col min="7" max="7" width="12.83203125" style="195" customWidth="1"/>
    <col min="8" max="10" width="10.83203125" style="195" bestFit="1" customWidth="1"/>
    <col min="11" max="11" width="10.1640625" style="195" bestFit="1" customWidth="1"/>
    <col min="12" max="14" width="10.83203125" style="195" bestFit="1" customWidth="1"/>
    <col min="15" max="15" width="12.6640625" style="194" customWidth="1"/>
    <col min="16" max="16384" width="9.33203125" style="195"/>
  </cols>
  <sheetData>
    <row r="2" spans="1:15" x14ac:dyDescent="0.25">
      <c r="N2" s="663" t="s">
        <v>426</v>
      </c>
      <c r="O2" s="663"/>
    </row>
    <row r="3" spans="1:15" ht="31.5" customHeight="1" x14ac:dyDescent="0.25">
      <c r="A3" s="662" t="s">
        <v>520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</row>
    <row r="4" spans="1:15" ht="16.5" thickBot="1" x14ac:dyDescent="0.3">
      <c r="O4" s="196" t="s">
        <v>444</v>
      </c>
    </row>
    <row r="5" spans="1:15" s="194" customFormat="1" ht="26.1" customHeight="1" thickBot="1" x14ac:dyDescent="0.3">
      <c r="A5" s="434" t="s">
        <v>120</v>
      </c>
      <c r="B5" s="435" t="s">
        <v>192</v>
      </c>
      <c r="C5" s="435" t="s">
        <v>347</v>
      </c>
      <c r="D5" s="435" t="s">
        <v>348</v>
      </c>
      <c r="E5" s="435" t="s">
        <v>349</v>
      </c>
      <c r="F5" s="435" t="s">
        <v>350</v>
      </c>
      <c r="G5" s="435" t="s">
        <v>351</v>
      </c>
      <c r="H5" s="435" t="s">
        <v>352</v>
      </c>
      <c r="I5" s="435" t="s">
        <v>353</v>
      </c>
      <c r="J5" s="435" t="s">
        <v>354</v>
      </c>
      <c r="K5" s="435" t="s">
        <v>355</v>
      </c>
      <c r="L5" s="435" t="s">
        <v>356</v>
      </c>
      <c r="M5" s="435" t="s">
        <v>357</v>
      </c>
      <c r="N5" s="435" t="s">
        <v>358</v>
      </c>
      <c r="O5" s="436" t="s">
        <v>290</v>
      </c>
    </row>
    <row r="6" spans="1:15" s="199" customFormat="1" ht="15" customHeight="1" thickBot="1" x14ac:dyDescent="0.25">
      <c r="A6" s="437" t="s">
        <v>4</v>
      </c>
      <c r="B6" s="197" t="s">
        <v>190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438"/>
    </row>
    <row r="7" spans="1:15" s="199" customFormat="1" ht="15" customHeight="1" x14ac:dyDescent="0.2">
      <c r="A7" s="439" t="s">
        <v>6</v>
      </c>
      <c r="B7" s="200" t="s">
        <v>193</v>
      </c>
      <c r="C7" s="419">
        <v>0</v>
      </c>
      <c r="D7" s="419">
        <v>0</v>
      </c>
      <c r="E7" s="419">
        <v>11355000</v>
      </c>
      <c r="F7" s="419">
        <v>0</v>
      </c>
      <c r="G7" s="419">
        <v>0</v>
      </c>
      <c r="H7" s="419">
        <v>0</v>
      </c>
      <c r="I7" s="419">
        <v>0</v>
      </c>
      <c r="J7" s="419">
        <v>0</v>
      </c>
      <c r="K7" s="419">
        <v>11355000</v>
      </c>
      <c r="L7" s="419">
        <v>0</v>
      </c>
      <c r="M7" s="419">
        <v>0</v>
      </c>
      <c r="N7" s="419">
        <v>0</v>
      </c>
      <c r="O7" s="440">
        <f>E7+K7</f>
        <v>22710000</v>
      </c>
    </row>
    <row r="8" spans="1:15" s="203" customFormat="1" ht="14.1" customHeight="1" x14ac:dyDescent="0.2">
      <c r="A8" s="441" t="s">
        <v>16</v>
      </c>
      <c r="B8" s="201" t="s">
        <v>497</v>
      </c>
      <c r="C8" s="420">
        <v>1501215</v>
      </c>
      <c r="D8" s="420">
        <v>1501215</v>
      </c>
      <c r="E8" s="420">
        <v>1501215</v>
      </c>
      <c r="F8" s="420">
        <v>1501215</v>
      </c>
      <c r="G8" s="420">
        <v>1501215</v>
      </c>
      <c r="H8" s="420">
        <v>1501215</v>
      </c>
      <c r="I8" s="420">
        <v>1501215</v>
      </c>
      <c r="J8" s="420">
        <v>1501215</v>
      </c>
      <c r="K8" s="420">
        <v>1501215</v>
      </c>
      <c r="L8" s="420">
        <v>1501215</v>
      </c>
      <c r="M8" s="420">
        <v>1501215</v>
      </c>
      <c r="N8" s="420">
        <v>1501211</v>
      </c>
      <c r="O8" s="442">
        <f>SUM(C8:N8)</f>
        <v>18014576</v>
      </c>
    </row>
    <row r="9" spans="1:15" s="203" customFormat="1" x14ac:dyDescent="0.2">
      <c r="A9" s="441" t="s">
        <v>165</v>
      </c>
      <c r="B9" s="204" t="s">
        <v>498</v>
      </c>
      <c r="C9" s="421">
        <v>1250833</v>
      </c>
      <c r="D9" s="421">
        <v>1250833</v>
      </c>
      <c r="E9" s="421">
        <v>1250833</v>
      </c>
      <c r="F9" s="421">
        <v>1250833</v>
      </c>
      <c r="G9" s="421">
        <v>1250833</v>
      </c>
      <c r="H9" s="421">
        <v>1250833</v>
      </c>
      <c r="I9" s="421">
        <v>1250833</v>
      </c>
      <c r="J9" s="421">
        <v>1250833</v>
      </c>
      <c r="K9" s="421">
        <v>1250833</v>
      </c>
      <c r="L9" s="421">
        <v>1250833</v>
      </c>
      <c r="M9" s="421">
        <v>1250833</v>
      </c>
      <c r="N9" s="421">
        <v>1250837</v>
      </c>
      <c r="O9" s="443">
        <f>SUM(C9:N9)</f>
        <v>15010000</v>
      </c>
    </row>
    <row r="10" spans="1:15" s="203" customFormat="1" ht="14.1" customHeight="1" x14ac:dyDescent="0.2">
      <c r="A10" s="441" t="s">
        <v>36</v>
      </c>
      <c r="B10" s="201" t="s">
        <v>359</v>
      </c>
      <c r="C10" s="420">
        <v>5460798</v>
      </c>
      <c r="D10" s="420">
        <v>5460798</v>
      </c>
      <c r="E10" s="420">
        <v>5460798</v>
      </c>
      <c r="F10" s="420">
        <v>5460798</v>
      </c>
      <c r="G10" s="420">
        <v>5460798</v>
      </c>
      <c r="H10" s="420">
        <v>5460798</v>
      </c>
      <c r="I10" s="420">
        <v>5460798</v>
      </c>
      <c r="J10" s="420">
        <v>5460798</v>
      </c>
      <c r="K10" s="420">
        <v>5460798</v>
      </c>
      <c r="L10" s="420">
        <v>5460798</v>
      </c>
      <c r="M10" s="420">
        <v>5460798</v>
      </c>
      <c r="N10" s="420">
        <v>5460798</v>
      </c>
      <c r="O10" s="444">
        <f>SUM(C10:N10)</f>
        <v>65529576</v>
      </c>
    </row>
    <row r="11" spans="1:15" s="203" customFormat="1" ht="14.1" customHeight="1" x14ac:dyDescent="0.2">
      <c r="A11" s="441" t="s">
        <v>49</v>
      </c>
      <c r="B11" s="201" t="s">
        <v>360</v>
      </c>
      <c r="C11" s="420">
        <v>0</v>
      </c>
      <c r="D11" s="420">
        <v>0</v>
      </c>
      <c r="E11" s="420">
        <v>0</v>
      </c>
      <c r="F11" s="420">
        <v>0</v>
      </c>
      <c r="G11" s="420">
        <v>0</v>
      </c>
      <c r="H11" s="420">
        <v>0</v>
      </c>
      <c r="I11" s="420">
        <v>0</v>
      </c>
      <c r="J11" s="420">
        <v>0</v>
      </c>
      <c r="K11" s="420">
        <v>0</v>
      </c>
      <c r="L11" s="420">
        <v>0</v>
      </c>
      <c r="M11" s="420">
        <v>0</v>
      </c>
      <c r="N11" s="420">
        <v>0</v>
      </c>
      <c r="O11" s="444">
        <f>C11</f>
        <v>0</v>
      </c>
    </row>
    <row r="12" spans="1:15" s="203" customFormat="1" ht="14.1" customHeight="1" x14ac:dyDescent="0.2">
      <c r="A12" s="441" t="s">
        <v>185</v>
      </c>
      <c r="B12" s="201" t="s">
        <v>201</v>
      </c>
      <c r="C12" s="420">
        <v>0</v>
      </c>
      <c r="D12" s="420">
        <v>0</v>
      </c>
      <c r="E12" s="420">
        <v>0</v>
      </c>
      <c r="F12" s="420">
        <v>0</v>
      </c>
      <c r="G12" s="420">
        <v>0</v>
      </c>
      <c r="H12" s="420">
        <v>0</v>
      </c>
      <c r="I12" s="420">
        <v>0</v>
      </c>
      <c r="J12" s="420">
        <v>0</v>
      </c>
      <c r="K12" s="420">
        <v>0</v>
      </c>
      <c r="L12" s="420">
        <v>0</v>
      </c>
      <c r="M12" s="420">
        <v>0</v>
      </c>
      <c r="N12" s="420">
        <v>0</v>
      </c>
      <c r="O12" s="442">
        <v>0</v>
      </c>
    </row>
    <row r="13" spans="1:15" s="203" customFormat="1" ht="14.1" customHeight="1" x14ac:dyDescent="0.2">
      <c r="A13" s="441" t="s">
        <v>76</v>
      </c>
      <c r="B13" s="201" t="s">
        <v>361</v>
      </c>
      <c r="C13" s="420">
        <v>0</v>
      </c>
      <c r="D13" s="420">
        <v>0</v>
      </c>
      <c r="E13" s="420">
        <v>0</v>
      </c>
      <c r="F13" s="420">
        <v>0</v>
      </c>
      <c r="G13" s="420">
        <v>0</v>
      </c>
      <c r="H13" s="420">
        <v>0</v>
      </c>
      <c r="I13" s="420">
        <v>0</v>
      </c>
      <c r="J13" s="420">
        <v>0</v>
      </c>
      <c r="K13" s="420">
        <v>0</v>
      </c>
      <c r="L13" s="420">
        <v>0</v>
      </c>
      <c r="M13" s="420">
        <v>0</v>
      </c>
      <c r="N13" s="420">
        <v>0</v>
      </c>
      <c r="O13" s="442">
        <f>C13</f>
        <v>0</v>
      </c>
    </row>
    <row r="14" spans="1:15" s="203" customFormat="1" x14ac:dyDescent="0.2">
      <c r="A14" s="441" t="s">
        <v>188</v>
      </c>
      <c r="B14" s="206" t="s">
        <v>446</v>
      </c>
      <c r="C14" s="420">
        <v>120203296</v>
      </c>
      <c r="D14" s="420">
        <v>0</v>
      </c>
      <c r="E14" s="420">
        <v>0</v>
      </c>
      <c r="F14" s="420">
        <v>0</v>
      </c>
      <c r="G14" s="420">
        <v>0</v>
      </c>
      <c r="H14" s="420">
        <v>0</v>
      </c>
      <c r="I14" s="420">
        <v>0</v>
      </c>
      <c r="J14" s="420">
        <v>0</v>
      </c>
      <c r="K14" s="420">
        <v>0</v>
      </c>
      <c r="L14" s="420">
        <v>0</v>
      </c>
      <c r="M14" s="420">
        <v>0</v>
      </c>
      <c r="N14" s="420">
        <v>0</v>
      </c>
      <c r="O14" s="442">
        <f>SUM(C14:N14)</f>
        <v>120203296</v>
      </c>
    </row>
    <row r="15" spans="1:15" s="203" customFormat="1" ht="14.1" customHeight="1" thickBot="1" x14ac:dyDescent="0.25">
      <c r="A15" s="441" t="s">
        <v>86</v>
      </c>
      <c r="B15" s="201" t="s">
        <v>362</v>
      </c>
      <c r="C15" s="420">
        <v>0</v>
      </c>
      <c r="D15" s="420">
        <v>0</v>
      </c>
      <c r="E15" s="420">
        <v>0</v>
      </c>
      <c r="F15" s="420">
        <v>0</v>
      </c>
      <c r="G15" s="420">
        <v>0</v>
      </c>
      <c r="H15" s="420">
        <v>0</v>
      </c>
      <c r="I15" s="420">
        <v>0</v>
      </c>
      <c r="J15" s="420">
        <v>0</v>
      </c>
      <c r="K15" s="420">
        <v>0</v>
      </c>
      <c r="L15" s="420">
        <v>0</v>
      </c>
      <c r="M15" s="420">
        <v>0</v>
      </c>
      <c r="N15" s="420">
        <v>0</v>
      </c>
      <c r="O15" s="442">
        <f>SUM(C15:N15)</f>
        <v>0</v>
      </c>
    </row>
    <row r="16" spans="1:15" s="199" customFormat="1" ht="15.95" customHeight="1" thickBot="1" x14ac:dyDescent="0.25">
      <c r="A16" s="437" t="s">
        <v>88</v>
      </c>
      <c r="B16" s="207" t="s">
        <v>363</v>
      </c>
      <c r="C16" s="208">
        <f>SUM(C7:C15)</f>
        <v>128416142</v>
      </c>
      <c r="D16" s="208">
        <f t="shared" ref="D16:N16" si="0">SUM(D7:D15)</f>
        <v>8212846</v>
      </c>
      <c r="E16" s="208">
        <f>SUM(E7:E15)</f>
        <v>19567846</v>
      </c>
      <c r="F16" s="208">
        <f t="shared" si="0"/>
        <v>8212846</v>
      </c>
      <c r="G16" s="208">
        <f t="shared" si="0"/>
        <v>8212846</v>
      </c>
      <c r="H16" s="208">
        <f t="shared" si="0"/>
        <v>8212846</v>
      </c>
      <c r="I16" s="208">
        <f t="shared" si="0"/>
        <v>8212846</v>
      </c>
      <c r="J16" s="208">
        <f t="shared" si="0"/>
        <v>8212846</v>
      </c>
      <c r="K16" s="208">
        <f t="shared" si="0"/>
        <v>19567846</v>
      </c>
      <c r="L16" s="208">
        <f>SUM(L7:L15)</f>
        <v>8212846</v>
      </c>
      <c r="M16" s="208">
        <f t="shared" si="0"/>
        <v>8212846</v>
      </c>
      <c r="N16" s="208">
        <f t="shared" si="0"/>
        <v>8212846</v>
      </c>
      <c r="O16" s="445">
        <f>SUM(C16:N16)</f>
        <v>241467448</v>
      </c>
    </row>
    <row r="17" spans="1:15" s="199" customFormat="1" ht="15" customHeight="1" thickBot="1" x14ac:dyDescent="0.25">
      <c r="A17" s="437" t="s">
        <v>112</v>
      </c>
      <c r="B17" s="197" t="s">
        <v>191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438"/>
    </row>
    <row r="18" spans="1:15" s="203" customFormat="1" ht="14.1" customHeight="1" x14ac:dyDescent="0.2">
      <c r="A18" s="446" t="s">
        <v>114</v>
      </c>
      <c r="B18" s="209" t="s">
        <v>194</v>
      </c>
      <c r="C18" s="205">
        <v>1819250</v>
      </c>
      <c r="D18" s="205">
        <v>1819250</v>
      </c>
      <c r="E18" s="205">
        <v>1819250</v>
      </c>
      <c r="F18" s="205">
        <v>1819250</v>
      </c>
      <c r="G18" s="205">
        <v>1819250</v>
      </c>
      <c r="H18" s="205">
        <v>1819250</v>
      </c>
      <c r="I18" s="205">
        <v>1819250</v>
      </c>
      <c r="J18" s="205">
        <v>1819250</v>
      </c>
      <c r="K18" s="205">
        <v>1819250</v>
      </c>
      <c r="L18" s="205">
        <v>1819250</v>
      </c>
      <c r="M18" s="205">
        <v>1819250</v>
      </c>
      <c r="N18" s="205">
        <v>1819255</v>
      </c>
      <c r="O18" s="447">
        <f>SUM(C18:N18)</f>
        <v>21831005</v>
      </c>
    </row>
    <row r="19" spans="1:15" s="203" customFormat="1" ht="27" customHeight="1" x14ac:dyDescent="0.2">
      <c r="A19" s="441" t="s">
        <v>116</v>
      </c>
      <c r="B19" s="206" t="s">
        <v>125</v>
      </c>
      <c r="C19" s="202">
        <v>253489</v>
      </c>
      <c r="D19" s="202">
        <v>253489</v>
      </c>
      <c r="E19" s="202">
        <v>253489</v>
      </c>
      <c r="F19" s="202">
        <v>253489</v>
      </c>
      <c r="G19" s="202">
        <v>253489</v>
      </c>
      <c r="H19" s="202">
        <v>253489</v>
      </c>
      <c r="I19" s="202">
        <v>253489</v>
      </c>
      <c r="J19" s="202">
        <v>253489</v>
      </c>
      <c r="K19" s="202">
        <v>253489</v>
      </c>
      <c r="L19" s="202">
        <v>253489</v>
      </c>
      <c r="M19" s="202">
        <v>253489</v>
      </c>
      <c r="N19" s="202">
        <v>253492</v>
      </c>
      <c r="O19" s="448">
        <f>SUM(C19:N19)</f>
        <v>3041871</v>
      </c>
    </row>
    <row r="20" spans="1:15" s="203" customFormat="1" ht="14.1" customHeight="1" x14ac:dyDescent="0.2">
      <c r="A20" s="441" t="s">
        <v>210</v>
      </c>
      <c r="B20" s="201" t="s">
        <v>127</v>
      </c>
      <c r="C20" s="202">
        <v>4770267</v>
      </c>
      <c r="D20" s="202">
        <v>4770267</v>
      </c>
      <c r="E20" s="202">
        <v>4770267</v>
      </c>
      <c r="F20" s="202">
        <v>4770267</v>
      </c>
      <c r="G20" s="202">
        <v>4770267</v>
      </c>
      <c r="H20" s="202">
        <v>4770267</v>
      </c>
      <c r="I20" s="202">
        <v>4770267</v>
      </c>
      <c r="J20" s="202">
        <v>4770267</v>
      </c>
      <c r="K20" s="202">
        <v>4770267</v>
      </c>
      <c r="L20" s="202">
        <v>4770267</v>
      </c>
      <c r="M20" s="202">
        <v>4770267</v>
      </c>
      <c r="N20" s="202">
        <v>4770266</v>
      </c>
      <c r="O20" s="448">
        <f>SUM(C20:N20)</f>
        <v>57243203</v>
      </c>
    </row>
    <row r="21" spans="1:15" s="203" customFormat="1" ht="14.1" customHeight="1" x14ac:dyDescent="0.2">
      <c r="A21" s="441" t="s">
        <v>212</v>
      </c>
      <c r="B21" s="201" t="s">
        <v>129</v>
      </c>
      <c r="C21" s="420">
        <v>530917</v>
      </c>
      <c r="D21" s="420">
        <v>530917</v>
      </c>
      <c r="E21" s="420">
        <v>530917</v>
      </c>
      <c r="F21" s="420">
        <v>530917</v>
      </c>
      <c r="G21" s="420">
        <v>530917</v>
      </c>
      <c r="H21" s="420">
        <v>530917</v>
      </c>
      <c r="I21" s="420">
        <v>530917</v>
      </c>
      <c r="J21" s="420">
        <v>530917</v>
      </c>
      <c r="K21" s="420">
        <v>530917</v>
      </c>
      <c r="L21" s="420">
        <v>530917</v>
      </c>
      <c r="M21" s="420">
        <v>530917</v>
      </c>
      <c r="N21" s="420">
        <v>530913</v>
      </c>
      <c r="O21" s="448">
        <f>SUM(C21:N21)</f>
        <v>6371000</v>
      </c>
    </row>
    <row r="22" spans="1:15" s="203" customFormat="1" ht="14.1" customHeight="1" x14ac:dyDescent="0.2">
      <c r="A22" s="441" t="s">
        <v>214</v>
      </c>
      <c r="B22" s="201" t="s">
        <v>364</v>
      </c>
      <c r="C22" s="420">
        <v>183333</v>
      </c>
      <c r="D22" s="420">
        <v>183333</v>
      </c>
      <c r="E22" s="420">
        <v>183333</v>
      </c>
      <c r="F22" s="420">
        <v>183333</v>
      </c>
      <c r="G22" s="420">
        <v>183333</v>
      </c>
      <c r="H22" s="420">
        <v>183333</v>
      </c>
      <c r="I22" s="420">
        <v>183333</v>
      </c>
      <c r="J22" s="420">
        <v>183333</v>
      </c>
      <c r="K22" s="420">
        <v>183333</v>
      </c>
      <c r="L22" s="420">
        <v>183333</v>
      </c>
      <c r="M22" s="420">
        <v>183333</v>
      </c>
      <c r="N22" s="420">
        <v>183337</v>
      </c>
      <c r="O22" s="449">
        <f>SUM(C22:N22)</f>
        <v>2200000</v>
      </c>
    </row>
    <row r="23" spans="1:15" s="203" customFormat="1" ht="14.1" customHeight="1" x14ac:dyDescent="0.2">
      <c r="A23" s="441" t="s">
        <v>217</v>
      </c>
      <c r="B23" s="201" t="s">
        <v>146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79182113</v>
      </c>
      <c r="I23" s="420">
        <v>0</v>
      </c>
      <c r="J23" s="420">
        <v>0</v>
      </c>
      <c r="K23" s="420">
        <v>0</v>
      </c>
      <c r="L23" s="420">
        <v>0</v>
      </c>
      <c r="M23" s="420">
        <v>0</v>
      </c>
      <c r="N23" s="420">
        <v>0</v>
      </c>
      <c r="O23" s="448">
        <f t="shared" ref="O23:O28" si="1">SUM(C23:N23)</f>
        <v>79182113</v>
      </c>
    </row>
    <row r="24" spans="1:15" s="203" customFormat="1" x14ac:dyDescent="0.2">
      <c r="A24" s="441" t="s">
        <v>220</v>
      </c>
      <c r="B24" s="206" t="s">
        <v>147</v>
      </c>
      <c r="C24" s="420">
        <v>0</v>
      </c>
      <c r="D24" s="420">
        <v>0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38900000</v>
      </c>
      <c r="M24" s="420">
        <v>0</v>
      </c>
      <c r="N24" s="420">
        <v>0</v>
      </c>
      <c r="O24" s="448">
        <f t="shared" si="1"/>
        <v>38900000</v>
      </c>
    </row>
    <row r="25" spans="1:15" s="203" customFormat="1" ht="14.1" customHeight="1" x14ac:dyDescent="0.2">
      <c r="A25" s="441" t="s">
        <v>223</v>
      </c>
      <c r="B25" s="201" t="s">
        <v>148</v>
      </c>
      <c r="C25" s="420">
        <v>0</v>
      </c>
      <c r="D25" s="420">
        <v>0</v>
      </c>
      <c r="E25" s="420">
        <v>0</v>
      </c>
      <c r="F25" s="420">
        <v>0</v>
      </c>
      <c r="G25" s="420">
        <v>0</v>
      </c>
      <c r="H25" s="420">
        <v>0</v>
      </c>
      <c r="I25" s="420">
        <v>0</v>
      </c>
      <c r="J25" s="420">
        <v>0</v>
      </c>
      <c r="K25" s="420">
        <v>0</v>
      </c>
      <c r="L25" s="420">
        <v>0</v>
      </c>
      <c r="M25" s="420">
        <v>0</v>
      </c>
      <c r="N25" s="420">
        <v>0</v>
      </c>
      <c r="O25" s="449">
        <f>C25</f>
        <v>0</v>
      </c>
    </row>
    <row r="26" spans="1:15" s="203" customFormat="1" ht="14.1" customHeight="1" x14ac:dyDescent="0.2">
      <c r="A26" s="441" t="s">
        <v>226</v>
      </c>
      <c r="B26" s="201" t="s">
        <v>201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49">
        <v>0</v>
      </c>
    </row>
    <row r="27" spans="1:15" s="203" customFormat="1" ht="13.5" customHeight="1" x14ac:dyDescent="0.2">
      <c r="A27" s="441" t="s">
        <v>227</v>
      </c>
      <c r="B27" s="201" t="s">
        <v>203</v>
      </c>
      <c r="C27" s="420">
        <v>0</v>
      </c>
      <c r="D27" s="420">
        <v>0</v>
      </c>
      <c r="E27" s="420">
        <v>0</v>
      </c>
      <c r="F27" s="420">
        <v>0</v>
      </c>
      <c r="G27" s="420">
        <v>0</v>
      </c>
      <c r="H27" s="420">
        <v>0</v>
      </c>
      <c r="I27" s="420">
        <v>0</v>
      </c>
      <c r="J27" s="420">
        <v>0</v>
      </c>
      <c r="K27" s="420">
        <v>0</v>
      </c>
      <c r="L27" s="420">
        <v>0</v>
      </c>
      <c r="M27" s="420">
        <v>0</v>
      </c>
      <c r="N27" s="420">
        <v>0</v>
      </c>
      <c r="O27" s="449">
        <v>0</v>
      </c>
    </row>
    <row r="28" spans="1:15" s="203" customFormat="1" ht="14.1" customHeight="1" thickBot="1" x14ac:dyDescent="0.25">
      <c r="A28" s="450" t="s">
        <v>230</v>
      </c>
      <c r="B28" s="451" t="s">
        <v>365</v>
      </c>
      <c r="C28" s="452">
        <v>2724855</v>
      </c>
      <c r="D28" s="452">
        <v>2724855</v>
      </c>
      <c r="E28" s="452">
        <v>2724855</v>
      </c>
      <c r="F28" s="452">
        <v>2724855</v>
      </c>
      <c r="G28" s="452">
        <v>2724855</v>
      </c>
      <c r="H28" s="452">
        <v>2724855</v>
      </c>
      <c r="I28" s="452">
        <v>2724855</v>
      </c>
      <c r="J28" s="452">
        <v>2724855</v>
      </c>
      <c r="K28" s="452">
        <v>2724855</v>
      </c>
      <c r="L28" s="452">
        <v>2724855</v>
      </c>
      <c r="M28" s="452">
        <v>2724855</v>
      </c>
      <c r="N28" s="452">
        <v>2724851</v>
      </c>
      <c r="O28" s="453">
        <f t="shared" si="1"/>
        <v>32698256</v>
      </c>
    </row>
    <row r="29" spans="1:15" s="199" customFormat="1" ht="15.95" customHeight="1" thickBot="1" x14ac:dyDescent="0.25">
      <c r="A29" s="431" t="s">
        <v>233</v>
      </c>
      <c r="B29" s="432" t="s">
        <v>366</v>
      </c>
      <c r="C29" s="433">
        <f>SUM(C18:C28)</f>
        <v>10282111</v>
      </c>
      <c r="D29" s="433">
        <f t="shared" ref="D29:O29" si="2">SUM(D18:D28)</f>
        <v>10282111</v>
      </c>
      <c r="E29" s="433">
        <f t="shared" si="2"/>
        <v>10282111</v>
      </c>
      <c r="F29" s="433">
        <f t="shared" si="2"/>
        <v>10282111</v>
      </c>
      <c r="G29" s="433">
        <f t="shared" si="2"/>
        <v>10282111</v>
      </c>
      <c r="H29" s="433">
        <f t="shared" si="2"/>
        <v>89464224</v>
      </c>
      <c r="I29" s="433">
        <f>SUM(I18:I28)</f>
        <v>10282111</v>
      </c>
      <c r="J29" s="433">
        <f t="shared" si="2"/>
        <v>10282111</v>
      </c>
      <c r="K29" s="433">
        <f t="shared" si="2"/>
        <v>10282111</v>
      </c>
      <c r="L29" s="433">
        <f t="shared" si="2"/>
        <v>49182111</v>
      </c>
      <c r="M29" s="433">
        <f t="shared" si="2"/>
        <v>10282111</v>
      </c>
      <c r="N29" s="433">
        <f t="shared" si="2"/>
        <v>10282114</v>
      </c>
      <c r="O29" s="433">
        <f t="shared" si="2"/>
        <v>241467448</v>
      </c>
    </row>
    <row r="30" spans="1:15" ht="16.5" thickBot="1" x14ac:dyDescent="0.3">
      <c r="A30" s="210" t="s">
        <v>236</v>
      </c>
      <c r="B30" s="211" t="s">
        <v>367</v>
      </c>
      <c r="C30" s="212">
        <f t="shared" ref="C30" si="3">C16-C29</f>
        <v>118134031</v>
      </c>
      <c r="D30" s="212">
        <f>C30+D16-D29</f>
        <v>116064766</v>
      </c>
      <c r="E30" s="212">
        <f t="shared" ref="E30:N30" si="4">D30+E16-E29</f>
        <v>125350501</v>
      </c>
      <c r="F30" s="212">
        <f t="shared" si="4"/>
        <v>123281236</v>
      </c>
      <c r="G30" s="212">
        <f t="shared" si="4"/>
        <v>121211971</v>
      </c>
      <c r="H30" s="212">
        <f t="shared" si="4"/>
        <v>39960593</v>
      </c>
      <c r="I30" s="212">
        <f t="shared" si="4"/>
        <v>37891328</v>
      </c>
      <c r="J30" s="212">
        <f t="shared" si="4"/>
        <v>35822063</v>
      </c>
      <c r="K30" s="212">
        <f t="shared" si="4"/>
        <v>45107798</v>
      </c>
      <c r="L30" s="212">
        <f t="shared" si="4"/>
        <v>4138533</v>
      </c>
      <c r="M30" s="212">
        <f t="shared" si="4"/>
        <v>2069268</v>
      </c>
      <c r="N30" s="212">
        <f t="shared" si="4"/>
        <v>0</v>
      </c>
      <c r="O30" s="212">
        <f>SUM(O16-O29)</f>
        <v>0</v>
      </c>
    </row>
    <row r="31" spans="1:15" x14ac:dyDescent="0.25">
      <c r="A31" s="213"/>
    </row>
    <row r="32" spans="1:15" x14ac:dyDescent="0.25">
      <c r="B32" s="214"/>
      <c r="C32" s="215"/>
      <c r="D32" s="215"/>
      <c r="O32" s="195"/>
    </row>
    <row r="33" spans="15:15" x14ac:dyDescent="0.25">
      <c r="O33" s="195"/>
    </row>
    <row r="34" spans="15:15" x14ac:dyDescent="0.25">
      <c r="O34" s="195"/>
    </row>
    <row r="35" spans="15:15" x14ac:dyDescent="0.25">
      <c r="O35" s="195"/>
    </row>
    <row r="36" spans="15:15" x14ac:dyDescent="0.25">
      <c r="O36" s="195"/>
    </row>
    <row r="37" spans="15:15" x14ac:dyDescent="0.25">
      <c r="O37" s="195"/>
    </row>
    <row r="38" spans="15:15" x14ac:dyDescent="0.25">
      <c r="O38" s="195"/>
    </row>
    <row r="39" spans="15:15" x14ac:dyDescent="0.25">
      <c r="O39" s="195"/>
    </row>
    <row r="40" spans="15:15" x14ac:dyDescent="0.25">
      <c r="O40" s="195"/>
    </row>
    <row r="41" spans="15:15" x14ac:dyDescent="0.25">
      <c r="O41" s="195"/>
    </row>
    <row r="42" spans="15:15" x14ac:dyDescent="0.25">
      <c r="O42" s="195"/>
    </row>
    <row r="43" spans="15:15" x14ac:dyDescent="0.25">
      <c r="O43" s="195"/>
    </row>
    <row r="44" spans="15:15" x14ac:dyDescent="0.25">
      <c r="O44" s="195"/>
    </row>
    <row r="45" spans="15:15" x14ac:dyDescent="0.25">
      <c r="O45" s="195"/>
    </row>
    <row r="46" spans="15:15" x14ac:dyDescent="0.25">
      <c r="O46" s="195"/>
    </row>
    <row r="47" spans="15:15" x14ac:dyDescent="0.25">
      <c r="O47" s="195"/>
    </row>
    <row r="48" spans="15:15" x14ac:dyDescent="0.25">
      <c r="O48" s="195"/>
    </row>
    <row r="49" spans="15:15" x14ac:dyDescent="0.25">
      <c r="O49" s="195"/>
    </row>
    <row r="50" spans="15:15" x14ac:dyDescent="0.25">
      <c r="O50" s="195"/>
    </row>
    <row r="51" spans="15:15" x14ac:dyDescent="0.25">
      <c r="O51" s="195"/>
    </row>
    <row r="52" spans="15:15" x14ac:dyDescent="0.25">
      <c r="O52" s="195"/>
    </row>
    <row r="53" spans="15:15" x14ac:dyDescent="0.25">
      <c r="O53" s="195"/>
    </row>
    <row r="54" spans="15:15" x14ac:dyDescent="0.25">
      <c r="O54" s="195"/>
    </row>
    <row r="55" spans="15:15" x14ac:dyDescent="0.25">
      <c r="O55" s="195"/>
    </row>
    <row r="56" spans="15:15" x14ac:dyDescent="0.25">
      <c r="O56" s="195"/>
    </row>
    <row r="57" spans="15:15" x14ac:dyDescent="0.25">
      <c r="O57" s="195"/>
    </row>
    <row r="58" spans="15:15" x14ac:dyDescent="0.25">
      <c r="O58" s="195"/>
    </row>
    <row r="59" spans="15:15" x14ac:dyDescent="0.25">
      <c r="O59" s="195"/>
    </row>
    <row r="60" spans="15:15" x14ac:dyDescent="0.25">
      <c r="O60" s="195"/>
    </row>
    <row r="61" spans="15:15" x14ac:dyDescent="0.25">
      <c r="O61" s="195"/>
    </row>
    <row r="62" spans="15:15" x14ac:dyDescent="0.25">
      <c r="O62" s="195"/>
    </row>
    <row r="63" spans="15:15" x14ac:dyDescent="0.25">
      <c r="O63" s="195"/>
    </row>
    <row r="64" spans="15:15" x14ac:dyDescent="0.25">
      <c r="O64" s="195"/>
    </row>
    <row r="65" spans="15:15" x14ac:dyDescent="0.25">
      <c r="O65" s="195"/>
    </row>
    <row r="66" spans="15:15" x14ac:dyDescent="0.25">
      <c r="O66" s="195"/>
    </row>
    <row r="67" spans="15:15" x14ac:dyDescent="0.25">
      <c r="O67" s="195"/>
    </row>
    <row r="68" spans="15:15" x14ac:dyDescent="0.25">
      <c r="O68" s="195"/>
    </row>
    <row r="69" spans="15:15" x14ac:dyDescent="0.25">
      <c r="O69" s="195"/>
    </row>
    <row r="70" spans="15:15" x14ac:dyDescent="0.25">
      <c r="O70" s="195"/>
    </row>
    <row r="71" spans="15:15" x14ac:dyDescent="0.25">
      <c r="O71" s="195"/>
    </row>
    <row r="72" spans="15:15" x14ac:dyDescent="0.25">
      <c r="O72" s="195"/>
    </row>
    <row r="73" spans="15:15" x14ac:dyDescent="0.25">
      <c r="O73" s="195"/>
    </row>
    <row r="74" spans="15:15" x14ac:dyDescent="0.25">
      <c r="O74" s="195"/>
    </row>
    <row r="75" spans="15:15" x14ac:dyDescent="0.25">
      <c r="O75" s="195"/>
    </row>
    <row r="76" spans="15:15" x14ac:dyDescent="0.25">
      <c r="O76" s="195"/>
    </row>
    <row r="77" spans="15:15" x14ac:dyDescent="0.25">
      <c r="O77" s="195"/>
    </row>
    <row r="78" spans="15:15" x14ac:dyDescent="0.25">
      <c r="O78" s="195"/>
    </row>
    <row r="79" spans="15:15" x14ac:dyDescent="0.25">
      <c r="O79" s="195"/>
    </row>
    <row r="80" spans="15:15" x14ac:dyDescent="0.25">
      <c r="O80" s="195"/>
    </row>
    <row r="81" spans="15:15" x14ac:dyDescent="0.25">
      <c r="O81" s="195"/>
    </row>
    <row r="82" spans="15:15" x14ac:dyDescent="0.25">
      <c r="O82" s="195"/>
    </row>
    <row r="83" spans="15:15" x14ac:dyDescent="0.25">
      <c r="O83" s="195"/>
    </row>
    <row r="84" spans="15:15" x14ac:dyDescent="0.25">
      <c r="O84" s="195"/>
    </row>
    <row r="85" spans="15:15" x14ac:dyDescent="0.25">
      <c r="O85" s="195"/>
    </row>
  </sheetData>
  <mergeCells count="2">
    <mergeCell ref="A3:O3"/>
    <mergeCell ref="N2:O2"/>
  </mergeCells>
  <phoneticPr fontId="11" type="noConversion"/>
  <printOptions horizontalCentered="1"/>
  <pageMargins left="0.78749999999999998" right="0.78749999999999998" top="1.0687500000000001" bottom="0.98402777777777772" header="0.78749999999999998" footer="0.51180555555555551"/>
  <pageSetup paperSize="9" scale="9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9"/>
  <sheetViews>
    <sheetView zoomScaleNormal="100" workbookViewId="0">
      <selection activeCell="F16" sqref="F16"/>
    </sheetView>
  </sheetViews>
  <sheetFormatPr defaultRowHeight="12.75" x14ac:dyDescent="0.2"/>
  <cols>
    <col min="1" max="1" width="22.5" style="76" bestFit="1" customWidth="1"/>
    <col min="2" max="2" width="49.6640625" style="77" customWidth="1"/>
    <col min="3" max="3" width="14.6640625" style="77" bestFit="1" customWidth="1"/>
    <col min="4" max="4" width="12.83203125" style="77" customWidth="1"/>
    <col min="5" max="5" width="14.6640625" style="77" bestFit="1" customWidth="1"/>
    <col min="6" max="8" width="12.83203125" style="77" customWidth="1"/>
    <col min="9" max="9" width="13.6640625" style="77" bestFit="1" customWidth="1"/>
    <col min="10" max="16384" width="9.33203125" style="77"/>
  </cols>
  <sheetData>
    <row r="1" spans="1:10" ht="25.5" customHeight="1" x14ac:dyDescent="0.2">
      <c r="H1" s="665" t="s">
        <v>427</v>
      </c>
      <c r="I1" s="665"/>
    </row>
    <row r="2" spans="1:10" ht="27.75" customHeight="1" x14ac:dyDescent="0.2">
      <c r="A2" s="659" t="s">
        <v>369</v>
      </c>
      <c r="B2" s="659"/>
      <c r="C2" s="659"/>
      <c r="D2" s="659"/>
      <c r="E2" s="659"/>
      <c r="F2" s="659"/>
      <c r="G2" s="659"/>
      <c r="H2" s="659"/>
      <c r="I2" s="659"/>
    </row>
    <row r="3" spans="1:10" ht="20.25" customHeight="1" x14ac:dyDescent="0.25">
      <c r="I3" s="216" t="s">
        <v>438</v>
      </c>
    </row>
    <row r="4" spans="1:10" s="218" customFormat="1" ht="26.25" customHeight="1" x14ac:dyDescent="0.2">
      <c r="A4" s="10" t="s">
        <v>460</v>
      </c>
      <c r="B4" s="217" t="s">
        <v>370</v>
      </c>
      <c r="C4" s="10" t="s">
        <v>371</v>
      </c>
      <c r="D4" s="10" t="s">
        <v>521</v>
      </c>
      <c r="E4" s="664" t="s">
        <v>372</v>
      </c>
      <c r="F4" s="664"/>
      <c r="G4" s="664"/>
      <c r="H4" s="664"/>
      <c r="I4" s="217" t="s">
        <v>299</v>
      </c>
    </row>
    <row r="5" spans="1:10" s="222" customFormat="1" ht="32.25" customHeight="1" x14ac:dyDescent="0.2">
      <c r="A5" s="12"/>
      <c r="B5" s="219"/>
      <c r="C5" s="219">
        <v>2019</v>
      </c>
      <c r="D5" s="12"/>
      <c r="E5" s="220">
        <v>2020</v>
      </c>
      <c r="F5" s="220">
        <v>2021</v>
      </c>
      <c r="G5" s="220">
        <v>2022</v>
      </c>
      <c r="H5" s="221">
        <v>2023</v>
      </c>
      <c r="I5" s="219"/>
    </row>
    <row r="6" spans="1:10" s="226" customFormat="1" ht="12.95" customHeight="1" x14ac:dyDescent="0.2">
      <c r="A6" s="223">
        <v>1</v>
      </c>
      <c r="B6" s="16">
        <v>2</v>
      </c>
      <c r="C6" s="224">
        <v>3</v>
      </c>
      <c r="D6" s="16">
        <v>4</v>
      </c>
      <c r="E6" s="223">
        <v>5</v>
      </c>
      <c r="F6" s="224">
        <v>6</v>
      </c>
      <c r="G6" s="224">
        <v>7</v>
      </c>
      <c r="H6" s="19">
        <v>8</v>
      </c>
      <c r="I6" s="225" t="s">
        <v>373</v>
      </c>
    </row>
    <row r="7" spans="1:10" ht="24.75" customHeight="1" x14ac:dyDescent="0.2">
      <c r="A7" s="17" t="s">
        <v>4</v>
      </c>
      <c r="B7" s="227" t="s">
        <v>374</v>
      </c>
      <c r="C7" s="228"/>
      <c r="D7" s="229"/>
      <c r="E7" s="230"/>
      <c r="F7" s="231"/>
      <c r="G7" s="231"/>
      <c r="H7" s="232"/>
      <c r="I7" s="233">
        <f t="shared" ref="I7:I18" si="0">SUM(D7:H7)</f>
        <v>0</v>
      </c>
    </row>
    <row r="8" spans="1:10" ht="20.100000000000001" customHeight="1" x14ac:dyDescent="0.2">
      <c r="A8" s="234" t="s">
        <v>6</v>
      </c>
      <c r="B8" s="235" t="s">
        <v>375</v>
      </c>
      <c r="C8" s="236"/>
      <c r="D8" s="237"/>
      <c r="E8" s="238"/>
      <c r="F8" s="81"/>
      <c r="G8" s="81"/>
      <c r="H8" s="239"/>
      <c r="I8" s="240">
        <f t="shared" si="0"/>
        <v>0</v>
      </c>
    </row>
    <row r="9" spans="1:10" ht="20.100000000000001" customHeight="1" x14ac:dyDescent="0.2">
      <c r="A9" s="234" t="s">
        <v>16</v>
      </c>
      <c r="B9" s="235" t="s">
        <v>375</v>
      </c>
      <c r="C9" s="236"/>
      <c r="D9" s="237"/>
      <c r="E9" s="238"/>
      <c r="F9" s="81"/>
      <c r="G9" s="81"/>
      <c r="H9" s="239"/>
      <c r="I9" s="240">
        <f t="shared" si="0"/>
        <v>0</v>
      </c>
    </row>
    <row r="10" spans="1:10" ht="26.1" customHeight="1" x14ac:dyDescent="0.2">
      <c r="A10" s="17" t="s">
        <v>165</v>
      </c>
      <c r="B10" s="227" t="s">
        <v>376</v>
      </c>
      <c r="C10" s="241"/>
      <c r="D10" s="229"/>
      <c r="E10" s="230"/>
      <c r="F10" s="231"/>
      <c r="G10" s="231"/>
      <c r="H10" s="232"/>
      <c r="I10" s="233">
        <f t="shared" si="0"/>
        <v>0</v>
      </c>
    </row>
    <row r="11" spans="1:10" ht="20.100000000000001" customHeight="1" x14ac:dyDescent="0.2">
      <c r="A11" s="234" t="s">
        <v>36</v>
      </c>
      <c r="B11" s="235" t="s">
        <v>375</v>
      </c>
      <c r="C11" s="236"/>
      <c r="D11" s="237"/>
      <c r="E11" s="238"/>
      <c r="F11" s="81"/>
      <c r="G11" s="81"/>
      <c r="H11" s="239"/>
      <c r="I11" s="240">
        <f t="shared" si="0"/>
        <v>0</v>
      </c>
    </row>
    <row r="12" spans="1:10" ht="31.5" customHeight="1" x14ac:dyDescent="0.2">
      <c r="A12" s="520" t="s">
        <v>49</v>
      </c>
      <c r="B12" s="521" t="s">
        <v>495</v>
      </c>
      <c r="C12" s="522">
        <v>160039108</v>
      </c>
      <c r="D12" s="525">
        <v>85856995</v>
      </c>
      <c r="E12" s="526">
        <v>74182113</v>
      </c>
      <c r="F12" s="522">
        <v>0</v>
      </c>
      <c r="G12" s="527">
        <v>0</v>
      </c>
      <c r="H12" s="528"/>
      <c r="I12" s="529"/>
    </row>
    <row r="13" spans="1:10" ht="20.100000000000001" customHeight="1" x14ac:dyDescent="0.2">
      <c r="A13" s="17" t="s">
        <v>185</v>
      </c>
      <c r="B13" s="227" t="s">
        <v>377</v>
      </c>
      <c r="C13" s="241"/>
      <c r="D13" s="229"/>
      <c r="E13" s="230"/>
      <c r="F13" s="231"/>
      <c r="G13" s="231"/>
      <c r="H13" s="232"/>
      <c r="I13" s="233">
        <f t="shared" si="0"/>
        <v>0</v>
      </c>
    </row>
    <row r="14" spans="1:10" ht="30.75" customHeight="1" x14ac:dyDescent="0.2">
      <c r="A14" s="520" t="s">
        <v>76</v>
      </c>
      <c r="B14" s="521"/>
      <c r="C14" s="522">
        <v>0</v>
      </c>
      <c r="D14" s="523">
        <v>0</v>
      </c>
      <c r="E14" s="524">
        <v>0</v>
      </c>
      <c r="F14" s="522">
        <v>0</v>
      </c>
      <c r="G14" s="456"/>
      <c r="H14" s="456"/>
      <c r="I14" s="457"/>
    </row>
    <row r="15" spans="1:10" ht="30.75" customHeight="1" x14ac:dyDescent="0.2">
      <c r="A15" s="17" t="s">
        <v>188</v>
      </c>
      <c r="B15" s="227" t="s">
        <v>378</v>
      </c>
      <c r="C15" s="241"/>
      <c r="D15" s="454"/>
      <c r="E15" s="230"/>
      <c r="F15" s="231"/>
      <c r="G15" s="231"/>
      <c r="H15" s="232"/>
      <c r="I15" s="233"/>
      <c r="J15" s="242"/>
    </row>
    <row r="16" spans="1:10" ht="20.100000000000001" customHeight="1" x14ac:dyDescent="0.2">
      <c r="A16" s="243" t="s">
        <v>86</v>
      </c>
      <c r="B16" s="244"/>
      <c r="C16" s="245"/>
      <c r="D16" s="246"/>
      <c r="E16" s="247"/>
      <c r="F16" s="83"/>
      <c r="G16" s="83"/>
      <c r="H16" s="248"/>
      <c r="I16" s="249"/>
    </row>
    <row r="17" spans="1:9" ht="20.100000000000001" customHeight="1" x14ac:dyDescent="0.2">
      <c r="A17" s="17" t="s">
        <v>88</v>
      </c>
      <c r="B17" s="227" t="s">
        <v>379</v>
      </c>
      <c r="C17" s="241"/>
      <c r="D17" s="229"/>
      <c r="E17" s="230"/>
      <c r="F17" s="231"/>
      <c r="G17" s="231"/>
      <c r="H17" s="232"/>
      <c r="I17" s="233">
        <f t="shared" si="0"/>
        <v>0</v>
      </c>
    </row>
    <row r="18" spans="1:9" ht="20.100000000000001" customHeight="1" x14ac:dyDescent="0.2">
      <c r="A18" s="250" t="s">
        <v>112</v>
      </c>
      <c r="B18" s="251" t="s">
        <v>375</v>
      </c>
      <c r="C18" s="252"/>
      <c r="D18" s="253"/>
      <c r="E18" s="254"/>
      <c r="F18" s="255"/>
      <c r="G18" s="255"/>
      <c r="H18" s="256"/>
      <c r="I18" s="257">
        <f t="shared" si="0"/>
        <v>0</v>
      </c>
    </row>
    <row r="19" spans="1:9" ht="20.100000000000001" customHeight="1" x14ac:dyDescent="0.2">
      <c r="A19" s="258" t="s">
        <v>380</v>
      </c>
      <c r="B19" s="259"/>
      <c r="C19" s="455">
        <f>C12+C14</f>
        <v>160039108</v>
      </c>
      <c r="D19" s="455">
        <f>D12+D14</f>
        <v>85856995</v>
      </c>
      <c r="E19" s="455">
        <f>E12+E14</f>
        <v>74182113</v>
      </c>
      <c r="F19" s="456"/>
      <c r="G19" s="456"/>
      <c r="H19" s="456"/>
      <c r="I19" s="457"/>
    </row>
  </sheetData>
  <mergeCells count="3">
    <mergeCell ref="A2:I2"/>
    <mergeCell ref="E4:H4"/>
    <mergeCell ref="H1:I1"/>
  </mergeCells>
  <phoneticPr fontId="11" type="noConversion"/>
  <printOptions horizontalCentered="1"/>
  <pageMargins left="0.78749999999999998" right="0.78749999999999998" top="1.0298611111111111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2"/>
  <sheetViews>
    <sheetView view="pageLayout" topLeftCell="B1" zoomScaleNormal="100" workbookViewId="0">
      <selection activeCell="D3" sqref="D3"/>
    </sheetView>
  </sheetViews>
  <sheetFormatPr defaultRowHeight="12.75" x14ac:dyDescent="0.2"/>
  <cols>
    <col min="1" max="1" width="5.83203125" style="260" customWidth="1"/>
    <col min="2" max="2" width="54.83203125" style="92" customWidth="1"/>
    <col min="3" max="4" width="17.6640625" style="92" customWidth="1"/>
    <col min="5" max="16384" width="9.33203125" style="92"/>
  </cols>
  <sheetData>
    <row r="1" spans="1:4" ht="31.5" customHeight="1" x14ac:dyDescent="0.25">
      <c r="B1" s="666" t="s">
        <v>381</v>
      </c>
      <c r="C1" s="666"/>
      <c r="D1" s="666"/>
    </row>
    <row r="2" spans="1:4" s="263" customFormat="1" ht="15.75" x14ac:dyDescent="0.25">
      <c r="A2" s="261"/>
      <c r="B2" s="262"/>
      <c r="D2" s="264" t="s">
        <v>438</v>
      </c>
    </row>
    <row r="3" spans="1:4" s="193" customFormat="1" ht="48" customHeight="1" x14ac:dyDescent="0.2">
      <c r="A3" s="265" t="s">
        <v>120</v>
      </c>
      <c r="B3" s="191" t="s">
        <v>368</v>
      </c>
      <c r="C3" s="191" t="s">
        <v>382</v>
      </c>
      <c r="D3" s="192" t="s">
        <v>383</v>
      </c>
    </row>
    <row r="4" spans="1:4" s="193" customFormat="1" ht="14.1" customHeight="1" x14ac:dyDescent="0.2">
      <c r="A4" s="266">
        <v>1</v>
      </c>
      <c r="B4" s="111">
        <v>2</v>
      </c>
      <c r="C4" s="111">
        <v>3</v>
      </c>
      <c r="D4" s="112">
        <v>4</v>
      </c>
    </row>
    <row r="5" spans="1:4" ht="18" customHeight="1" x14ac:dyDescent="0.2">
      <c r="A5" s="267" t="s">
        <v>4</v>
      </c>
      <c r="B5" s="268" t="s">
        <v>384</v>
      </c>
      <c r="C5" s="269"/>
      <c r="D5" s="24"/>
    </row>
    <row r="6" spans="1:4" ht="18" customHeight="1" x14ac:dyDescent="0.2">
      <c r="A6" s="270" t="s">
        <v>6</v>
      </c>
      <c r="B6" s="271" t="s">
        <v>385</v>
      </c>
      <c r="C6" s="272"/>
      <c r="D6" s="28"/>
    </row>
    <row r="7" spans="1:4" ht="18" customHeight="1" x14ac:dyDescent="0.2">
      <c r="A7" s="270" t="s">
        <v>16</v>
      </c>
      <c r="B7" s="271" t="s">
        <v>386</v>
      </c>
      <c r="C7" s="272"/>
      <c r="D7" s="28"/>
    </row>
    <row r="8" spans="1:4" ht="18" customHeight="1" x14ac:dyDescent="0.2">
      <c r="A8" s="270" t="s">
        <v>165</v>
      </c>
      <c r="B8" s="271" t="s">
        <v>387</v>
      </c>
      <c r="C8" s="272"/>
      <c r="D8" s="28"/>
    </row>
    <row r="9" spans="1:4" ht="18" customHeight="1" x14ac:dyDescent="0.2">
      <c r="A9" s="270" t="s">
        <v>36</v>
      </c>
      <c r="B9" s="271" t="s">
        <v>388</v>
      </c>
      <c r="C9" s="272"/>
      <c r="D9" s="28"/>
    </row>
    <row r="10" spans="1:4" ht="18" customHeight="1" x14ac:dyDescent="0.2">
      <c r="A10" s="270" t="s">
        <v>49</v>
      </c>
      <c r="B10" s="271" t="s">
        <v>389</v>
      </c>
      <c r="C10" s="272"/>
      <c r="D10" s="28"/>
    </row>
    <row r="11" spans="1:4" ht="18" customHeight="1" x14ac:dyDescent="0.2">
      <c r="A11" s="270" t="s">
        <v>185</v>
      </c>
      <c r="B11" s="271" t="s">
        <v>390</v>
      </c>
      <c r="C11" s="272"/>
      <c r="D11" s="28"/>
    </row>
    <row r="12" spans="1:4" ht="18" customHeight="1" x14ac:dyDescent="0.2">
      <c r="A12" s="270" t="s">
        <v>76</v>
      </c>
      <c r="B12" s="271" t="s">
        <v>391</v>
      </c>
      <c r="C12" s="272"/>
      <c r="D12" s="28"/>
    </row>
    <row r="13" spans="1:4" ht="18" customHeight="1" x14ac:dyDescent="0.2">
      <c r="A13" s="270" t="s">
        <v>188</v>
      </c>
      <c r="B13" s="271" t="s">
        <v>392</v>
      </c>
      <c r="C13" s="272"/>
      <c r="D13" s="28"/>
    </row>
    <row r="14" spans="1:4" ht="18" customHeight="1" x14ac:dyDescent="0.2">
      <c r="A14" s="270" t="s">
        <v>86</v>
      </c>
      <c r="B14" s="271" t="s">
        <v>393</v>
      </c>
      <c r="C14" s="272"/>
      <c r="D14" s="28"/>
    </row>
    <row r="15" spans="1:4" ht="18" customHeight="1" x14ac:dyDescent="0.2">
      <c r="A15" s="270" t="s">
        <v>88</v>
      </c>
      <c r="B15" s="271" t="s">
        <v>394</v>
      </c>
      <c r="C15" s="272"/>
      <c r="D15" s="28"/>
    </row>
    <row r="16" spans="1:4" ht="22.5" customHeight="1" x14ac:dyDescent="0.2">
      <c r="A16" s="270" t="s">
        <v>112</v>
      </c>
      <c r="B16" s="271" t="s">
        <v>395</v>
      </c>
      <c r="C16" s="272"/>
      <c r="D16" s="28"/>
    </row>
    <row r="17" spans="1:4" ht="18" customHeight="1" x14ac:dyDescent="0.2">
      <c r="A17" s="270" t="s">
        <v>114</v>
      </c>
      <c r="B17" s="271" t="s">
        <v>396</v>
      </c>
      <c r="C17" s="272"/>
      <c r="D17" s="28"/>
    </row>
    <row r="18" spans="1:4" ht="18" customHeight="1" x14ac:dyDescent="0.2">
      <c r="A18" s="270" t="s">
        <v>116</v>
      </c>
      <c r="B18" s="271" t="s">
        <v>397</v>
      </c>
      <c r="C18" s="272"/>
      <c r="D18" s="28"/>
    </row>
    <row r="19" spans="1:4" ht="18" customHeight="1" x14ac:dyDescent="0.2">
      <c r="A19" s="270" t="s">
        <v>210</v>
      </c>
      <c r="B19" s="271" t="s">
        <v>398</v>
      </c>
      <c r="C19" s="272"/>
      <c r="D19" s="28"/>
    </row>
    <row r="20" spans="1:4" ht="18" customHeight="1" x14ac:dyDescent="0.2">
      <c r="A20" s="270" t="s">
        <v>212</v>
      </c>
      <c r="B20" s="271" t="s">
        <v>399</v>
      </c>
      <c r="C20" s="272"/>
      <c r="D20" s="28"/>
    </row>
    <row r="21" spans="1:4" ht="18" customHeight="1" x14ac:dyDescent="0.2">
      <c r="A21" s="270" t="s">
        <v>214</v>
      </c>
      <c r="B21" s="271" t="s">
        <v>400</v>
      </c>
      <c r="C21" s="272"/>
      <c r="D21" s="28"/>
    </row>
    <row r="22" spans="1:4" ht="18" customHeight="1" x14ac:dyDescent="0.2">
      <c r="A22" s="270" t="s">
        <v>217</v>
      </c>
      <c r="B22" s="273"/>
      <c r="C22" s="27"/>
      <c r="D22" s="28"/>
    </row>
    <row r="23" spans="1:4" ht="18" customHeight="1" x14ac:dyDescent="0.2">
      <c r="A23" s="270" t="s">
        <v>220</v>
      </c>
      <c r="B23" s="274"/>
      <c r="C23" s="27"/>
      <c r="D23" s="28"/>
    </row>
    <row r="24" spans="1:4" ht="18" customHeight="1" x14ac:dyDescent="0.2">
      <c r="A24" s="270" t="s">
        <v>223</v>
      </c>
      <c r="B24" s="274"/>
      <c r="C24" s="27"/>
      <c r="D24" s="28"/>
    </row>
    <row r="25" spans="1:4" ht="18" customHeight="1" x14ac:dyDescent="0.2">
      <c r="A25" s="270" t="s">
        <v>226</v>
      </c>
      <c r="B25" s="274"/>
      <c r="C25" s="27"/>
      <c r="D25" s="28"/>
    </row>
    <row r="26" spans="1:4" ht="18" customHeight="1" x14ac:dyDescent="0.2">
      <c r="A26" s="270" t="s">
        <v>227</v>
      </c>
      <c r="B26" s="274"/>
      <c r="C26" s="27"/>
      <c r="D26" s="28"/>
    </row>
    <row r="27" spans="1:4" ht="18" customHeight="1" x14ac:dyDescent="0.2">
      <c r="A27" s="270" t="s">
        <v>230</v>
      </c>
      <c r="B27" s="274"/>
      <c r="C27" s="27"/>
      <c r="D27" s="28"/>
    </row>
    <row r="28" spans="1:4" ht="18" customHeight="1" x14ac:dyDescent="0.2">
      <c r="A28" s="270" t="s">
        <v>233</v>
      </c>
      <c r="B28" s="274"/>
      <c r="C28" s="27"/>
      <c r="D28" s="28"/>
    </row>
    <row r="29" spans="1:4" ht="18" customHeight="1" x14ac:dyDescent="0.2">
      <c r="A29" s="270" t="s">
        <v>236</v>
      </c>
      <c r="B29" s="274"/>
      <c r="C29" s="27"/>
      <c r="D29" s="28"/>
    </row>
    <row r="30" spans="1:4" ht="18" customHeight="1" x14ac:dyDescent="0.2">
      <c r="A30" s="275" t="s">
        <v>239</v>
      </c>
      <c r="B30" s="276"/>
      <c r="C30" s="277"/>
      <c r="D30" s="142"/>
    </row>
    <row r="31" spans="1:4" ht="18" customHeight="1" x14ac:dyDescent="0.2">
      <c r="A31" s="266" t="s">
        <v>242</v>
      </c>
      <c r="B31" s="278" t="s">
        <v>290</v>
      </c>
      <c r="C31" s="279">
        <f>SUM(C5:C30)</f>
        <v>0</v>
      </c>
      <c r="D31" s="280">
        <f>SUM(D5:D30)</f>
        <v>0</v>
      </c>
    </row>
    <row r="32" spans="1:4" ht="8.25" customHeight="1" x14ac:dyDescent="0.2">
      <c r="A32" s="281"/>
      <c r="B32" s="282"/>
      <c r="C32" s="282"/>
      <c r="D32" s="282"/>
    </row>
  </sheetData>
  <mergeCells count="1">
    <mergeCell ref="B1:D1"/>
  </mergeCells>
  <phoneticPr fontId="11" type="noConversion"/>
  <printOptions horizontalCentered="1"/>
  <pageMargins left="0.78740157480314965" right="0.78740157480314965" top="1.0629921259842521" bottom="0.98425196850393704" header="0.78740157480314965" footer="0.51181102362204722"/>
  <pageSetup paperSize="9" scale="95" firstPageNumber="0" orientation="portrait" errors="blank" horizontalDpi="300" verticalDpi="300" r:id="rId1"/>
  <headerFooter alignWithMargins="0">
    <oddHeader xml:space="preserve">&amp;R&amp;"Times New Roman CE,Dőlt"&amp;11 12. sz. melléklet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73"/>
  <sheetViews>
    <sheetView tabSelected="1" zoomScaleNormal="100" workbookViewId="0">
      <selection activeCell="D15" sqref="D15"/>
    </sheetView>
  </sheetViews>
  <sheetFormatPr defaultColWidth="10.6640625" defaultRowHeight="12.75" x14ac:dyDescent="0.2"/>
  <cols>
    <col min="1" max="1" width="20.1640625" style="307" customWidth="1"/>
    <col min="2" max="2" width="31.5" style="307" customWidth="1"/>
    <col min="3" max="16384" width="10.6640625" style="307"/>
  </cols>
  <sheetData>
    <row r="1" spans="1:6" x14ac:dyDescent="0.2">
      <c r="E1" s="671" t="s">
        <v>428</v>
      </c>
      <c r="F1" s="671"/>
    </row>
    <row r="2" spans="1:6" x14ac:dyDescent="0.2">
      <c r="C2" s="422"/>
    </row>
    <row r="3" spans="1:6" ht="20.25" customHeight="1" x14ac:dyDescent="0.25">
      <c r="A3" s="675" t="s">
        <v>499</v>
      </c>
      <c r="B3" s="675"/>
      <c r="C3" s="675"/>
    </row>
    <row r="5" spans="1:6" ht="15" x14ac:dyDescent="0.2">
      <c r="A5" s="674" t="s">
        <v>522</v>
      </c>
      <c r="B5" s="674"/>
      <c r="C5" s="674"/>
    </row>
    <row r="7" spans="1:6" x14ac:dyDescent="0.2">
      <c r="A7" s="309"/>
      <c r="B7" s="309"/>
    </row>
    <row r="9" spans="1:6" x14ac:dyDescent="0.2">
      <c r="A9" s="672" t="s">
        <v>466</v>
      </c>
      <c r="B9" s="673"/>
      <c r="C9" s="459">
        <v>2020</v>
      </c>
    </row>
    <row r="10" spans="1:6" x14ac:dyDescent="0.2">
      <c r="A10" s="458" t="s">
        <v>408</v>
      </c>
      <c r="B10" s="458"/>
      <c r="C10" s="460">
        <v>1</v>
      </c>
    </row>
    <row r="11" spans="1:6" x14ac:dyDescent="0.2">
      <c r="A11" s="667" t="s">
        <v>500</v>
      </c>
      <c r="B11" s="668"/>
      <c r="C11" s="460">
        <v>1</v>
      </c>
    </row>
    <row r="12" spans="1:6" x14ac:dyDescent="0.2">
      <c r="A12" s="667" t="s">
        <v>501</v>
      </c>
      <c r="B12" s="668"/>
      <c r="C12" s="461">
        <v>5</v>
      </c>
      <c r="F12" s="313"/>
    </row>
    <row r="13" spans="1:6" x14ac:dyDescent="0.2">
      <c r="A13" s="669" t="s">
        <v>502</v>
      </c>
      <c r="B13" s="670"/>
      <c r="C13" s="461">
        <v>1</v>
      </c>
    </row>
    <row r="14" spans="1:6" x14ac:dyDescent="0.2">
      <c r="A14" s="530" t="s">
        <v>523</v>
      </c>
      <c r="B14" s="531"/>
      <c r="C14" s="461">
        <v>1</v>
      </c>
    </row>
    <row r="15" spans="1:6" x14ac:dyDescent="0.2">
      <c r="A15" s="667" t="s">
        <v>445</v>
      </c>
      <c r="B15" s="668"/>
      <c r="C15" s="461">
        <v>0.5</v>
      </c>
    </row>
    <row r="16" spans="1:6" ht="15.75" x14ac:dyDescent="0.25">
      <c r="A16" s="465" t="s">
        <v>407</v>
      </c>
      <c r="B16" s="465"/>
      <c r="C16" s="462">
        <f>SUM(C10:C15)</f>
        <v>9.5</v>
      </c>
    </row>
    <row r="17" spans="1:3" x14ac:dyDescent="0.2">
      <c r="A17" s="458" t="s">
        <v>487</v>
      </c>
      <c r="B17" s="458"/>
      <c r="C17" s="463">
        <v>6</v>
      </c>
    </row>
    <row r="18" spans="1:3" x14ac:dyDescent="0.2">
      <c r="A18" s="667" t="s">
        <v>488</v>
      </c>
      <c r="B18" s="668"/>
      <c r="C18" s="463">
        <v>3</v>
      </c>
    </row>
    <row r="19" spans="1:3" ht="15.75" x14ac:dyDescent="0.25">
      <c r="A19" s="464" t="s">
        <v>419</v>
      </c>
      <c r="B19" s="464"/>
      <c r="C19" s="462">
        <v>17.5</v>
      </c>
    </row>
    <row r="20" spans="1:3" x14ac:dyDescent="0.2">
      <c r="A20" s="312"/>
      <c r="B20" s="312"/>
    </row>
    <row r="30" spans="1:3" x14ac:dyDescent="0.2">
      <c r="A30" s="308"/>
    </row>
    <row r="35" spans="1:2" x14ac:dyDescent="0.2">
      <c r="A35" s="309"/>
      <c r="B35" s="309"/>
    </row>
    <row r="36" spans="1:2" x14ac:dyDescent="0.2">
      <c r="A36" s="309"/>
      <c r="B36" s="309"/>
    </row>
    <row r="37" spans="1:2" x14ac:dyDescent="0.2">
      <c r="A37" s="308"/>
    </row>
    <row r="40" spans="1:2" x14ac:dyDescent="0.2">
      <c r="A40" s="309"/>
      <c r="B40" s="309"/>
    </row>
    <row r="41" spans="1:2" ht="15.75" x14ac:dyDescent="0.25">
      <c r="A41" s="311"/>
      <c r="B41" s="311"/>
    </row>
    <row r="44" spans="1:2" x14ac:dyDescent="0.2">
      <c r="A44" s="308"/>
      <c r="B44" s="308"/>
    </row>
    <row r="48" spans="1:2" x14ac:dyDescent="0.2">
      <c r="A48" s="309"/>
    </row>
    <row r="49" spans="1:2" x14ac:dyDescent="0.2">
      <c r="A49" s="308"/>
      <c r="B49" s="308"/>
    </row>
    <row r="53" spans="1:2" x14ac:dyDescent="0.2">
      <c r="A53" s="309"/>
    </row>
    <row r="54" spans="1:2" x14ac:dyDescent="0.2">
      <c r="A54" s="308"/>
      <c r="B54" s="308"/>
    </row>
    <row r="58" spans="1:2" x14ac:dyDescent="0.2">
      <c r="A58" s="309"/>
    </row>
    <row r="59" spans="1:2" x14ac:dyDescent="0.2">
      <c r="A59" s="308"/>
      <c r="B59" s="308"/>
    </row>
    <row r="64" spans="1:2" x14ac:dyDescent="0.2">
      <c r="A64" s="309"/>
    </row>
    <row r="65" spans="1:2" x14ac:dyDescent="0.2">
      <c r="A65" s="309"/>
    </row>
    <row r="66" spans="1:2" x14ac:dyDescent="0.2">
      <c r="A66" s="309"/>
    </row>
    <row r="67" spans="1:2" x14ac:dyDescent="0.2">
      <c r="A67" s="310"/>
      <c r="B67" s="310"/>
    </row>
    <row r="68" spans="1:2" x14ac:dyDescent="0.2">
      <c r="A68" s="310"/>
      <c r="B68" s="310"/>
    </row>
    <row r="69" spans="1:2" x14ac:dyDescent="0.2">
      <c r="A69" s="310"/>
      <c r="B69" s="310"/>
    </row>
    <row r="70" spans="1:2" x14ac:dyDescent="0.2">
      <c r="A70" s="310"/>
      <c r="B70" s="310"/>
    </row>
    <row r="71" spans="1:2" x14ac:dyDescent="0.2">
      <c r="A71" s="309"/>
    </row>
    <row r="72" spans="1:2" x14ac:dyDescent="0.2">
      <c r="A72" s="308"/>
      <c r="B72" s="308"/>
    </row>
    <row r="73" spans="1:2" x14ac:dyDescent="0.2">
      <c r="A73" s="308"/>
      <c r="B73" s="308"/>
    </row>
  </sheetData>
  <mergeCells count="9">
    <mergeCell ref="A12:B12"/>
    <mergeCell ref="A13:B13"/>
    <mergeCell ref="A15:B15"/>
    <mergeCell ref="A18:B18"/>
    <mergeCell ref="E1:F1"/>
    <mergeCell ref="A9:B9"/>
    <mergeCell ref="A5:C5"/>
    <mergeCell ref="A3:C3"/>
    <mergeCell ref="A11:B1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K30" sqref="K30"/>
    </sheetView>
  </sheetViews>
  <sheetFormatPr defaultRowHeight="12.75" x14ac:dyDescent="0.2"/>
  <sheetData/>
  <sheetProtection selectLockedCells="1" selectUnlockedCells="1"/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8"/>
  <sheetViews>
    <sheetView showGridLines="0" showRowColHeaders="0" showRuler="0" showWhiteSpace="0" zoomScaleNormal="100" zoomScalePageLayoutView="120" workbookViewId="0">
      <selection activeCell="K98" sqref="K98"/>
    </sheetView>
  </sheetViews>
  <sheetFormatPr defaultRowHeight="12.75" x14ac:dyDescent="0.2"/>
  <cols>
    <col min="1" max="1" width="9.5" style="325" customWidth="1"/>
    <col min="2" max="2" width="91.6640625" style="325" customWidth="1"/>
    <col min="3" max="3" width="16.5" style="399" customWidth="1"/>
    <col min="4" max="4" width="21" style="325" customWidth="1"/>
    <col min="5" max="16384" width="9.33203125" style="325"/>
  </cols>
  <sheetData>
    <row r="1" spans="1:3" ht="15.95" customHeight="1" x14ac:dyDescent="0.2">
      <c r="A1" s="629" t="s">
        <v>0</v>
      </c>
      <c r="B1" s="629"/>
      <c r="C1" s="629"/>
    </row>
    <row r="2" spans="1:3" ht="15.95" customHeight="1" x14ac:dyDescent="0.2">
      <c r="A2" s="326" t="s">
        <v>1</v>
      </c>
      <c r="B2" s="326"/>
      <c r="C2" s="1" t="s">
        <v>435</v>
      </c>
    </row>
    <row r="3" spans="1:3" ht="38.1" customHeight="1" x14ac:dyDescent="0.2">
      <c r="A3" s="327" t="s">
        <v>2</v>
      </c>
      <c r="B3" s="2" t="s">
        <v>3</v>
      </c>
      <c r="C3" s="328" t="s">
        <v>506</v>
      </c>
    </row>
    <row r="4" spans="1:3" ht="14.1" customHeight="1" x14ac:dyDescent="0.2">
      <c r="A4" s="327">
        <v>1</v>
      </c>
      <c r="B4" s="2"/>
      <c r="C4" s="328">
        <v>3</v>
      </c>
    </row>
    <row r="5" spans="1:3" ht="12" customHeight="1" x14ac:dyDescent="0.2">
      <c r="A5" s="329" t="s">
        <v>4</v>
      </c>
      <c r="B5" s="330" t="s">
        <v>5</v>
      </c>
      <c r="C5" s="402">
        <f>C6+C11</f>
        <v>37720000</v>
      </c>
    </row>
    <row r="6" spans="1:3" ht="12" customHeight="1" x14ac:dyDescent="0.2">
      <c r="A6" s="331" t="s">
        <v>6</v>
      </c>
      <c r="B6" s="332" t="s">
        <v>7</v>
      </c>
      <c r="C6" s="403">
        <f>C7+C10+C8+C9</f>
        <v>22710000</v>
      </c>
    </row>
    <row r="7" spans="1:3" ht="12" customHeight="1" x14ac:dyDescent="0.2">
      <c r="A7" s="334" t="s">
        <v>8</v>
      </c>
      <c r="B7" s="335" t="s">
        <v>471</v>
      </c>
      <c r="C7" s="336">
        <v>3700000</v>
      </c>
    </row>
    <row r="8" spans="1:3" ht="12" customHeight="1" x14ac:dyDescent="0.2">
      <c r="A8" s="334" t="s">
        <v>10</v>
      </c>
      <c r="B8" s="337" t="s">
        <v>472</v>
      </c>
      <c r="C8" s="336">
        <v>16000000</v>
      </c>
    </row>
    <row r="9" spans="1:3" ht="12" customHeight="1" x14ac:dyDescent="0.2">
      <c r="A9" s="334" t="s">
        <v>12</v>
      </c>
      <c r="B9" s="337" t="s">
        <v>473</v>
      </c>
      <c r="C9" s="336">
        <v>3000000</v>
      </c>
    </row>
    <row r="10" spans="1:3" ht="12" customHeight="1" x14ac:dyDescent="0.2">
      <c r="A10" s="334" t="s">
        <v>14</v>
      </c>
      <c r="B10" s="338" t="s">
        <v>474</v>
      </c>
      <c r="C10" s="336">
        <v>10000</v>
      </c>
    </row>
    <row r="11" spans="1:3" ht="12" customHeight="1" x14ac:dyDescent="0.2">
      <c r="A11" s="331" t="s">
        <v>16</v>
      </c>
      <c r="B11" s="330" t="s">
        <v>17</v>
      </c>
      <c r="C11" s="400">
        <f>C12+C13+C14+C15+C16+C17</f>
        <v>15010000</v>
      </c>
    </row>
    <row r="12" spans="1:3" ht="12" customHeight="1" x14ac:dyDescent="0.2">
      <c r="A12" s="340" t="s">
        <v>18</v>
      </c>
      <c r="B12" s="476" t="s">
        <v>475</v>
      </c>
      <c r="C12" s="479">
        <v>4300000</v>
      </c>
    </row>
    <row r="13" spans="1:3" ht="12" customHeight="1" x14ac:dyDescent="0.2">
      <c r="A13" s="334" t="s">
        <v>20</v>
      </c>
      <c r="B13" s="477" t="s">
        <v>476</v>
      </c>
      <c r="C13" s="343">
        <v>3090000</v>
      </c>
    </row>
    <row r="14" spans="1:3" ht="12" customHeight="1" x14ac:dyDescent="0.2">
      <c r="A14" s="334" t="s">
        <v>22</v>
      </c>
      <c r="B14" s="477" t="s">
        <v>477</v>
      </c>
      <c r="C14" s="343">
        <v>5710000</v>
      </c>
    </row>
    <row r="15" spans="1:3" ht="12" customHeight="1" x14ac:dyDescent="0.2">
      <c r="A15" s="334" t="s">
        <v>24</v>
      </c>
      <c r="B15" s="477" t="s">
        <v>507</v>
      </c>
      <c r="C15" s="343">
        <v>1899000</v>
      </c>
    </row>
    <row r="16" spans="1:3" ht="12" customHeight="1" x14ac:dyDescent="0.2">
      <c r="A16" s="344" t="s">
        <v>26</v>
      </c>
      <c r="B16" s="478" t="s">
        <v>478</v>
      </c>
      <c r="C16" s="345">
        <v>10000</v>
      </c>
    </row>
    <row r="17" spans="1:3" ht="12" customHeight="1" thickBot="1" x14ac:dyDescent="0.25">
      <c r="A17" s="334" t="s">
        <v>28</v>
      </c>
      <c r="B17" s="477" t="s">
        <v>33</v>
      </c>
      <c r="C17" s="343">
        <v>1000</v>
      </c>
    </row>
    <row r="18" spans="1:3" ht="12" customHeight="1" thickBot="1" x14ac:dyDescent="0.25">
      <c r="A18" s="331" t="s">
        <v>34</v>
      </c>
      <c r="B18" s="330" t="s">
        <v>35</v>
      </c>
      <c r="C18" s="482">
        <v>0</v>
      </c>
    </row>
    <row r="19" spans="1:3" ht="12" customHeight="1" thickBot="1" x14ac:dyDescent="0.25">
      <c r="A19" s="331" t="s">
        <v>36</v>
      </c>
      <c r="B19" s="330" t="s">
        <v>430</v>
      </c>
      <c r="C19" s="400">
        <f>C20+C21+C22+C23+C24</f>
        <v>65529576</v>
      </c>
    </row>
    <row r="20" spans="1:3" ht="12" customHeight="1" x14ac:dyDescent="0.2">
      <c r="A20" s="346" t="s">
        <v>37</v>
      </c>
      <c r="B20" s="480" t="s">
        <v>479</v>
      </c>
      <c r="C20" s="348">
        <v>22307055</v>
      </c>
    </row>
    <row r="21" spans="1:3" ht="12" customHeight="1" x14ac:dyDescent="0.2">
      <c r="A21" s="334" t="s">
        <v>38</v>
      </c>
      <c r="B21" s="477" t="s">
        <v>480</v>
      </c>
      <c r="C21" s="343">
        <v>24123200</v>
      </c>
    </row>
    <row r="22" spans="1:3" ht="12" customHeight="1" x14ac:dyDescent="0.2">
      <c r="A22" s="334" t="s">
        <v>39</v>
      </c>
      <c r="B22" s="477" t="s">
        <v>481</v>
      </c>
      <c r="C22" s="343">
        <v>17299321</v>
      </c>
    </row>
    <row r="23" spans="1:3" ht="12" customHeight="1" x14ac:dyDescent="0.2">
      <c r="A23" s="349" t="s">
        <v>40</v>
      </c>
      <c r="B23" s="477" t="s">
        <v>482</v>
      </c>
      <c r="C23" s="350">
        <v>1800000</v>
      </c>
    </row>
    <row r="24" spans="1:3" ht="12" customHeight="1" thickBot="1" x14ac:dyDescent="0.25">
      <c r="A24" s="349" t="s">
        <v>42</v>
      </c>
      <c r="B24" s="477" t="s">
        <v>483</v>
      </c>
      <c r="C24" s="481">
        <v>0</v>
      </c>
    </row>
    <row r="25" spans="1:3" ht="12" customHeight="1" thickBot="1" x14ac:dyDescent="0.25">
      <c r="A25" s="352" t="s">
        <v>49</v>
      </c>
      <c r="B25" s="330" t="s">
        <v>431</v>
      </c>
      <c r="C25" s="403">
        <f>C26+C32</f>
        <v>18014576</v>
      </c>
    </row>
    <row r="26" spans="1:3" ht="12" customHeight="1" x14ac:dyDescent="0.2">
      <c r="A26" s="353" t="s">
        <v>50</v>
      </c>
      <c r="B26" s="354" t="s">
        <v>51</v>
      </c>
      <c r="C26" s="355">
        <f>C27+C31</f>
        <v>18014576</v>
      </c>
    </row>
    <row r="27" spans="1:3" ht="12" customHeight="1" x14ac:dyDescent="0.2">
      <c r="A27" s="356" t="s">
        <v>52</v>
      </c>
      <c r="B27" s="357" t="s">
        <v>53</v>
      </c>
      <c r="C27" s="336">
        <v>15000000</v>
      </c>
    </row>
    <row r="28" spans="1:3" ht="12" customHeight="1" x14ac:dyDescent="0.2">
      <c r="A28" s="356" t="s">
        <v>54</v>
      </c>
      <c r="B28" s="357" t="s">
        <v>55</v>
      </c>
      <c r="C28" s="482">
        <v>0</v>
      </c>
    </row>
    <row r="29" spans="1:3" ht="12" customHeight="1" x14ac:dyDescent="0.2">
      <c r="A29" s="356" t="s">
        <v>56</v>
      </c>
      <c r="B29" s="357" t="s">
        <v>57</v>
      </c>
      <c r="C29" s="482">
        <v>0</v>
      </c>
    </row>
    <row r="30" spans="1:3" ht="12" customHeight="1" x14ac:dyDescent="0.2">
      <c r="A30" s="356" t="s">
        <v>58</v>
      </c>
      <c r="B30" s="357" t="s">
        <v>59</v>
      </c>
      <c r="C30" s="482">
        <v>0</v>
      </c>
    </row>
    <row r="31" spans="1:3" ht="12" customHeight="1" x14ac:dyDescent="0.2">
      <c r="A31" s="356" t="s">
        <v>60</v>
      </c>
      <c r="B31" s="357" t="s">
        <v>61</v>
      </c>
      <c r="C31" s="336">
        <v>3014576</v>
      </c>
    </row>
    <row r="32" spans="1:3" ht="12" customHeight="1" x14ac:dyDescent="0.2">
      <c r="A32" s="356" t="s">
        <v>62</v>
      </c>
      <c r="B32" s="358" t="s">
        <v>63</v>
      </c>
      <c r="C32" s="483">
        <f>C36+C37</f>
        <v>0</v>
      </c>
    </row>
    <row r="33" spans="1:5" ht="12" customHeight="1" x14ac:dyDescent="0.2">
      <c r="A33" s="356" t="s">
        <v>64</v>
      </c>
      <c r="B33" s="357" t="s">
        <v>53</v>
      </c>
      <c r="C33" s="482">
        <v>0</v>
      </c>
    </row>
    <row r="34" spans="1:5" ht="12" customHeight="1" x14ac:dyDescent="0.2">
      <c r="A34" s="356" t="s">
        <v>65</v>
      </c>
      <c r="B34" s="357" t="s">
        <v>55</v>
      </c>
      <c r="C34" s="482">
        <v>0</v>
      </c>
    </row>
    <row r="35" spans="1:5" ht="12" customHeight="1" x14ac:dyDescent="0.2">
      <c r="A35" s="356" t="s">
        <v>66</v>
      </c>
      <c r="B35" s="357" t="s">
        <v>57</v>
      </c>
      <c r="C35" s="482">
        <v>0</v>
      </c>
    </row>
    <row r="36" spans="1:5" ht="12" customHeight="1" x14ac:dyDescent="0.2">
      <c r="A36" s="356" t="s">
        <v>67</v>
      </c>
      <c r="B36" s="359" t="s">
        <v>59</v>
      </c>
      <c r="C36" s="336">
        <v>0</v>
      </c>
    </row>
    <row r="37" spans="1:5" ht="12" customHeight="1" x14ac:dyDescent="0.2">
      <c r="A37" s="360" t="s">
        <v>68</v>
      </c>
      <c r="B37" s="361" t="s">
        <v>484</v>
      </c>
      <c r="C37" s="482">
        <v>0</v>
      </c>
    </row>
    <row r="38" spans="1:5" ht="12" customHeight="1" x14ac:dyDescent="0.2">
      <c r="A38" s="331" t="s">
        <v>70</v>
      </c>
      <c r="B38" s="362" t="s">
        <v>71</v>
      </c>
      <c r="C38" s="333">
        <f>SUM(C39:C40)</f>
        <v>0</v>
      </c>
    </row>
    <row r="39" spans="1:5" ht="12" customHeight="1" x14ac:dyDescent="0.2">
      <c r="A39" s="346" t="s">
        <v>72</v>
      </c>
      <c r="B39" s="337" t="s">
        <v>73</v>
      </c>
      <c r="C39" s="482">
        <v>0</v>
      </c>
    </row>
    <row r="40" spans="1:5" ht="12" customHeight="1" thickBot="1" x14ac:dyDescent="0.25">
      <c r="A40" s="344" t="s">
        <v>74</v>
      </c>
      <c r="B40" s="363" t="s">
        <v>75</v>
      </c>
      <c r="C40" s="364">
        <v>0</v>
      </c>
    </row>
    <row r="41" spans="1:5" ht="12" customHeight="1" thickBot="1" x14ac:dyDescent="0.25">
      <c r="A41" s="331" t="s">
        <v>76</v>
      </c>
      <c r="B41" s="362" t="s">
        <v>77</v>
      </c>
      <c r="C41" s="484">
        <v>0</v>
      </c>
    </row>
    <row r="42" spans="1:5" ht="12" customHeight="1" x14ac:dyDescent="0.2">
      <c r="A42" s="346" t="s">
        <v>78</v>
      </c>
      <c r="B42" s="337" t="s">
        <v>79</v>
      </c>
      <c r="C42" s="484">
        <v>0</v>
      </c>
    </row>
    <row r="43" spans="1:5" ht="12" customHeight="1" x14ac:dyDescent="0.2">
      <c r="A43" s="334" t="s">
        <v>80</v>
      </c>
      <c r="B43" s="357" t="s">
        <v>81</v>
      </c>
      <c r="C43" s="481">
        <v>0</v>
      </c>
    </row>
    <row r="44" spans="1:5" ht="12" customHeight="1" thickBot="1" x14ac:dyDescent="0.25">
      <c r="A44" s="344" t="s">
        <v>82</v>
      </c>
      <c r="B44" s="486" t="s">
        <v>83</v>
      </c>
      <c r="C44" s="487">
        <v>0</v>
      </c>
    </row>
    <row r="45" spans="1:5" ht="17.25" customHeight="1" thickBot="1" x14ac:dyDescent="0.25">
      <c r="A45" s="490" t="s">
        <v>84</v>
      </c>
      <c r="B45" s="491" t="s">
        <v>85</v>
      </c>
      <c r="C45" s="492">
        <v>0</v>
      </c>
      <c r="E45" s="366"/>
    </row>
    <row r="46" spans="1:5" ht="12" customHeight="1" thickBot="1" x14ac:dyDescent="0.25">
      <c r="A46" s="488" t="s">
        <v>86</v>
      </c>
      <c r="B46" s="489" t="s">
        <v>87</v>
      </c>
      <c r="C46" s="485">
        <f>C5+C19+C25+C38</f>
        <v>121264152</v>
      </c>
      <c r="D46" s="414"/>
    </row>
    <row r="47" spans="1:5" ht="12" customHeight="1" thickBot="1" x14ac:dyDescent="0.25">
      <c r="A47" s="367" t="s">
        <v>88</v>
      </c>
      <c r="B47" s="332" t="s">
        <v>89</v>
      </c>
      <c r="C47" s="400">
        <f>C48+C53</f>
        <v>120203296</v>
      </c>
    </row>
    <row r="48" spans="1:5" ht="12" customHeight="1" x14ac:dyDescent="0.2">
      <c r="A48" s="368" t="s">
        <v>90</v>
      </c>
      <c r="B48" s="354" t="s">
        <v>91</v>
      </c>
      <c r="C48" s="369">
        <f>C49+C50+C51+C52</f>
        <v>120203296</v>
      </c>
    </row>
    <row r="49" spans="1:7" ht="12" customHeight="1" x14ac:dyDescent="0.2">
      <c r="A49" s="370" t="s">
        <v>92</v>
      </c>
      <c r="B49" s="357" t="s">
        <v>93</v>
      </c>
      <c r="C49" s="343">
        <v>120203296</v>
      </c>
    </row>
    <row r="50" spans="1:7" ht="12" customHeight="1" x14ac:dyDescent="0.2">
      <c r="A50" s="370" t="s">
        <v>94</v>
      </c>
      <c r="B50" s="357" t="s">
        <v>95</v>
      </c>
      <c r="C50" s="481">
        <v>0</v>
      </c>
    </row>
    <row r="51" spans="1:7" ht="12" customHeight="1" x14ac:dyDescent="0.2">
      <c r="A51" s="370" t="s">
        <v>96</v>
      </c>
      <c r="B51" s="357" t="s">
        <v>98</v>
      </c>
      <c r="C51" s="481">
        <v>0</v>
      </c>
    </row>
    <row r="52" spans="1:7" ht="12" customHeight="1" x14ac:dyDescent="0.2">
      <c r="A52" s="370" t="s">
        <v>97</v>
      </c>
      <c r="B52" s="357" t="s">
        <v>99</v>
      </c>
      <c r="C52" s="481">
        <v>0</v>
      </c>
    </row>
    <row r="53" spans="1:7" ht="12" customHeight="1" x14ac:dyDescent="0.2">
      <c r="A53" s="371" t="s">
        <v>100</v>
      </c>
      <c r="B53" s="358" t="s">
        <v>101</v>
      </c>
      <c r="C53" s="372">
        <f>C58</f>
        <v>0</v>
      </c>
    </row>
    <row r="54" spans="1:7" ht="12" customHeight="1" x14ac:dyDescent="0.2">
      <c r="A54" s="370" t="s">
        <v>102</v>
      </c>
      <c r="B54" s="357" t="s">
        <v>103</v>
      </c>
      <c r="C54" s="481">
        <v>0</v>
      </c>
    </row>
    <row r="55" spans="1:7" ht="12" customHeight="1" x14ac:dyDescent="0.2">
      <c r="A55" s="370" t="s">
        <v>104</v>
      </c>
      <c r="B55" s="357" t="s">
        <v>105</v>
      </c>
      <c r="C55" s="481">
        <v>0</v>
      </c>
    </row>
    <row r="56" spans="1:7" ht="12" customHeight="1" x14ac:dyDescent="0.2">
      <c r="A56" s="370" t="s">
        <v>106</v>
      </c>
      <c r="B56" s="357" t="s">
        <v>107</v>
      </c>
      <c r="C56" s="481">
        <v>0</v>
      </c>
    </row>
    <row r="57" spans="1:7" ht="12" customHeight="1" x14ac:dyDescent="0.2">
      <c r="A57" s="370" t="s">
        <v>108</v>
      </c>
      <c r="B57" s="357" t="s">
        <v>109</v>
      </c>
      <c r="C57" s="481">
        <v>0</v>
      </c>
    </row>
    <row r="58" spans="1:7" ht="12" customHeight="1" x14ac:dyDescent="0.2">
      <c r="A58" s="373" t="s">
        <v>110</v>
      </c>
      <c r="B58" s="363" t="s">
        <v>111</v>
      </c>
      <c r="C58" s="374">
        <v>0</v>
      </c>
    </row>
    <row r="59" spans="1:7" ht="12" customHeight="1" thickBot="1" x14ac:dyDescent="0.25">
      <c r="A59" s="367" t="s">
        <v>112</v>
      </c>
      <c r="B59" s="332" t="s">
        <v>113</v>
      </c>
      <c r="C59" s="400">
        <f>C46+C47</f>
        <v>241467448</v>
      </c>
    </row>
    <row r="60" spans="1:7" ht="13.5" customHeight="1" thickBot="1" x14ac:dyDescent="0.25">
      <c r="A60" s="375" t="s">
        <v>114</v>
      </c>
      <c r="B60" s="365" t="s">
        <v>115</v>
      </c>
      <c r="C60" s="481">
        <v>0</v>
      </c>
    </row>
    <row r="61" spans="1:7" ht="12" customHeight="1" thickBot="1" x14ac:dyDescent="0.25">
      <c r="A61" s="404" t="s">
        <v>116</v>
      </c>
      <c r="B61" s="405" t="s">
        <v>117</v>
      </c>
      <c r="C61" s="406">
        <f>C59</f>
        <v>241467448</v>
      </c>
    </row>
    <row r="62" spans="1:7" ht="83.25" customHeight="1" x14ac:dyDescent="0.2">
      <c r="A62" s="376"/>
      <c r="B62" s="377"/>
      <c r="C62" s="378"/>
      <c r="G62" s="325" t="s">
        <v>420</v>
      </c>
    </row>
    <row r="63" spans="1:7" ht="16.5" customHeight="1" x14ac:dyDescent="0.2">
      <c r="A63" s="629" t="s">
        <v>118</v>
      </c>
      <c r="B63" s="629"/>
      <c r="C63" s="629"/>
    </row>
    <row r="64" spans="1:7" s="380" customFormat="1" ht="16.5" customHeight="1" x14ac:dyDescent="0.25">
      <c r="A64" s="379" t="s">
        <v>119</v>
      </c>
      <c r="B64" s="379"/>
      <c r="C64" s="5" t="s">
        <v>435</v>
      </c>
    </row>
    <row r="65" spans="1:3" ht="38.1" customHeight="1" x14ac:dyDescent="0.2">
      <c r="A65" s="327" t="s">
        <v>120</v>
      </c>
      <c r="B65" s="2" t="s">
        <v>121</v>
      </c>
      <c r="C65" s="328" t="s">
        <v>506</v>
      </c>
    </row>
    <row r="66" spans="1:3" ht="12" customHeight="1" x14ac:dyDescent="0.2">
      <c r="A66" s="327">
        <v>1</v>
      </c>
      <c r="B66" s="2">
        <v>2</v>
      </c>
      <c r="C66" s="328">
        <v>3</v>
      </c>
    </row>
    <row r="67" spans="1:3" ht="12" customHeight="1" x14ac:dyDescent="0.2">
      <c r="A67" s="329" t="s">
        <v>4</v>
      </c>
      <c r="B67" s="381" t="s">
        <v>432</v>
      </c>
      <c r="C67" s="401">
        <f>C68+C69+C70+C71+C72</f>
        <v>90687079</v>
      </c>
    </row>
    <row r="68" spans="1:3" ht="12" customHeight="1" x14ac:dyDescent="0.2">
      <c r="A68" s="340" t="s">
        <v>122</v>
      </c>
      <c r="B68" s="341" t="s">
        <v>123</v>
      </c>
      <c r="C68" s="479">
        <v>21831005</v>
      </c>
    </row>
    <row r="69" spans="1:3" ht="12" customHeight="1" x14ac:dyDescent="0.2">
      <c r="A69" s="334" t="s">
        <v>124</v>
      </c>
      <c r="B69" s="342" t="s">
        <v>125</v>
      </c>
      <c r="C69" s="343">
        <v>3041871</v>
      </c>
    </row>
    <row r="70" spans="1:3" ht="12" customHeight="1" x14ac:dyDescent="0.2">
      <c r="A70" s="334" t="s">
        <v>126</v>
      </c>
      <c r="B70" s="342" t="s">
        <v>127</v>
      </c>
      <c r="C70" s="350">
        <v>57243203</v>
      </c>
    </row>
    <row r="71" spans="1:3" ht="12" customHeight="1" x14ac:dyDescent="0.2">
      <c r="A71" s="334" t="s">
        <v>128</v>
      </c>
      <c r="B71" s="382" t="s">
        <v>129</v>
      </c>
      <c r="C71" s="350">
        <v>6371000</v>
      </c>
    </row>
    <row r="72" spans="1:3" ht="12" customHeight="1" x14ac:dyDescent="0.2">
      <c r="A72" s="334" t="s">
        <v>130</v>
      </c>
      <c r="B72" s="383" t="s">
        <v>131</v>
      </c>
      <c r="C72" s="350">
        <v>2200000</v>
      </c>
    </row>
    <row r="73" spans="1:3" ht="12" customHeight="1" x14ac:dyDescent="0.2">
      <c r="A73" s="334" t="s">
        <v>132</v>
      </c>
      <c r="B73" s="342" t="s">
        <v>133</v>
      </c>
      <c r="C73" s="481">
        <v>0</v>
      </c>
    </row>
    <row r="74" spans="1:3" ht="12" customHeight="1" x14ac:dyDescent="0.2">
      <c r="A74" s="334" t="s">
        <v>134</v>
      </c>
      <c r="B74" s="384" t="s">
        <v>135</v>
      </c>
      <c r="C74" s="481">
        <v>0</v>
      </c>
    </row>
    <row r="75" spans="1:3" ht="12" customHeight="1" x14ac:dyDescent="0.2">
      <c r="A75" s="334" t="s">
        <v>136</v>
      </c>
      <c r="B75" s="384" t="s">
        <v>137</v>
      </c>
      <c r="C75" s="481">
        <v>0</v>
      </c>
    </row>
    <row r="76" spans="1:3" ht="12" customHeight="1" x14ac:dyDescent="0.2">
      <c r="A76" s="334" t="s">
        <v>138</v>
      </c>
      <c r="B76" s="342" t="s">
        <v>139</v>
      </c>
      <c r="C76" s="350">
        <v>1000000</v>
      </c>
    </row>
    <row r="77" spans="1:3" ht="12" customHeight="1" x14ac:dyDescent="0.2">
      <c r="A77" s="344" t="s">
        <v>140</v>
      </c>
      <c r="B77" s="351" t="s">
        <v>141</v>
      </c>
      <c r="C77" s="481">
        <v>0</v>
      </c>
    </row>
    <row r="78" spans="1:3" ht="12" customHeight="1" x14ac:dyDescent="0.2">
      <c r="A78" s="334" t="s">
        <v>142</v>
      </c>
      <c r="B78" s="351" t="s">
        <v>143</v>
      </c>
      <c r="C78" s="481">
        <v>0</v>
      </c>
    </row>
    <row r="79" spans="1:3" ht="12" customHeight="1" thickBot="1" x14ac:dyDescent="0.25">
      <c r="A79" s="385" t="s">
        <v>144</v>
      </c>
      <c r="B79" s="386" t="s">
        <v>145</v>
      </c>
      <c r="C79" s="481">
        <v>0</v>
      </c>
    </row>
    <row r="80" spans="1:3" ht="12" customHeight="1" thickBot="1" x14ac:dyDescent="0.25">
      <c r="A80" s="331" t="s">
        <v>6</v>
      </c>
      <c r="B80" s="387" t="s">
        <v>433</v>
      </c>
      <c r="C80" s="400">
        <f>C81+C82</f>
        <v>118082113</v>
      </c>
    </row>
    <row r="81" spans="1:3" ht="12" customHeight="1" x14ac:dyDescent="0.2">
      <c r="A81" s="346" t="s">
        <v>8</v>
      </c>
      <c r="B81" s="342" t="s">
        <v>146</v>
      </c>
      <c r="C81" s="348">
        <v>79182113</v>
      </c>
    </row>
    <row r="82" spans="1:3" ht="12" customHeight="1" x14ac:dyDescent="0.2">
      <c r="A82" s="346" t="s">
        <v>10</v>
      </c>
      <c r="B82" s="351" t="s">
        <v>147</v>
      </c>
      <c r="C82" s="343">
        <v>38900000</v>
      </c>
    </row>
    <row r="83" spans="1:3" ht="12" customHeight="1" x14ac:dyDescent="0.2">
      <c r="A83" s="346" t="s">
        <v>12</v>
      </c>
      <c r="B83" s="357" t="s">
        <v>148</v>
      </c>
      <c r="C83" s="481">
        <v>0</v>
      </c>
    </row>
    <row r="84" spans="1:3" ht="12" customHeight="1" x14ac:dyDescent="0.2">
      <c r="A84" s="346" t="s">
        <v>14</v>
      </c>
      <c r="B84" s="357" t="s">
        <v>149</v>
      </c>
      <c r="C84" s="481">
        <v>0</v>
      </c>
    </row>
    <row r="85" spans="1:3" ht="12" customHeight="1" x14ac:dyDescent="0.2">
      <c r="A85" s="346" t="s">
        <v>150</v>
      </c>
      <c r="B85" s="357" t="s">
        <v>151</v>
      </c>
      <c r="C85" s="481">
        <v>0</v>
      </c>
    </row>
    <row r="86" spans="1:3" x14ac:dyDescent="0.2">
      <c r="A86" s="346" t="s">
        <v>152</v>
      </c>
      <c r="B86" s="357" t="s">
        <v>153</v>
      </c>
      <c r="C86" s="481">
        <v>0</v>
      </c>
    </row>
    <row r="87" spans="1:3" ht="12" customHeight="1" x14ac:dyDescent="0.2">
      <c r="A87" s="346" t="s">
        <v>154</v>
      </c>
      <c r="B87" s="357" t="s">
        <v>155</v>
      </c>
      <c r="C87" s="481">
        <v>0</v>
      </c>
    </row>
    <row r="88" spans="1:3" ht="12" customHeight="1" x14ac:dyDescent="0.2">
      <c r="A88" s="346" t="s">
        <v>156</v>
      </c>
      <c r="B88" s="357" t="s">
        <v>157</v>
      </c>
      <c r="C88" s="481">
        <v>0</v>
      </c>
    </row>
    <row r="89" spans="1:3" ht="12" customHeight="1" x14ac:dyDescent="0.2">
      <c r="A89" s="346" t="s">
        <v>158</v>
      </c>
      <c r="B89" s="357" t="s">
        <v>159</v>
      </c>
      <c r="C89" s="481">
        <v>0</v>
      </c>
    </row>
    <row r="90" spans="1:3" ht="24" customHeight="1" thickBot="1" x14ac:dyDescent="0.25">
      <c r="A90" s="344" t="s">
        <v>160</v>
      </c>
      <c r="B90" s="363" t="s">
        <v>161</v>
      </c>
      <c r="C90" s="481">
        <v>0</v>
      </c>
    </row>
    <row r="91" spans="1:3" ht="12" customHeight="1" thickBot="1" x14ac:dyDescent="0.25">
      <c r="A91" s="331" t="s">
        <v>16</v>
      </c>
      <c r="B91" s="330" t="s">
        <v>162</v>
      </c>
      <c r="C91" s="481">
        <v>0</v>
      </c>
    </row>
    <row r="92" spans="1:3" ht="12" customHeight="1" x14ac:dyDescent="0.2">
      <c r="A92" s="346" t="s">
        <v>18</v>
      </c>
      <c r="B92" s="347" t="s">
        <v>163</v>
      </c>
      <c r="C92" s="481">
        <v>0</v>
      </c>
    </row>
    <row r="93" spans="1:3" ht="12" customHeight="1" thickBot="1" x14ac:dyDescent="0.25">
      <c r="A93" s="349" t="s">
        <v>20</v>
      </c>
      <c r="B93" s="351" t="s">
        <v>164</v>
      </c>
      <c r="C93" s="481">
        <v>0</v>
      </c>
    </row>
    <row r="94" spans="1:3" s="388" customFormat="1" ht="12" customHeight="1" thickBot="1" x14ac:dyDescent="0.25">
      <c r="A94" s="367" t="s">
        <v>165</v>
      </c>
      <c r="B94" s="332" t="s">
        <v>166</v>
      </c>
      <c r="C94" s="481">
        <v>0</v>
      </c>
    </row>
    <row r="95" spans="1:3" ht="12" customHeight="1" thickBot="1" x14ac:dyDescent="0.25">
      <c r="A95" s="407" t="s">
        <v>36</v>
      </c>
      <c r="B95" s="408" t="s">
        <v>167</v>
      </c>
      <c r="C95" s="409">
        <f>C67+C80+C91+C94</f>
        <v>208769192</v>
      </c>
    </row>
    <row r="96" spans="1:3" ht="12" customHeight="1" x14ac:dyDescent="0.2">
      <c r="A96" s="367" t="s">
        <v>49</v>
      </c>
      <c r="B96" s="332" t="s">
        <v>168</v>
      </c>
      <c r="C96" s="339">
        <f>C97+C105</f>
        <v>32698256</v>
      </c>
    </row>
    <row r="97" spans="1:3" ht="12" customHeight="1" x14ac:dyDescent="0.2">
      <c r="A97" s="389" t="s">
        <v>50</v>
      </c>
      <c r="B97" s="390" t="s">
        <v>169</v>
      </c>
      <c r="C97" s="391">
        <f>C103+C104</f>
        <v>32698256</v>
      </c>
    </row>
    <row r="98" spans="1:3" ht="12" customHeight="1" x14ac:dyDescent="0.2">
      <c r="A98" s="392" t="s">
        <v>52</v>
      </c>
      <c r="B98" s="337" t="s">
        <v>170</v>
      </c>
      <c r="C98" s="481">
        <v>0</v>
      </c>
    </row>
    <row r="99" spans="1:3" ht="12" customHeight="1" x14ac:dyDescent="0.2">
      <c r="A99" s="370" t="s">
        <v>54</v>
      </c>
      <c r="B99" s="357" t="s">
        <v>171</v>
      </c>
      <c r="C99" s="481">
        <v>0</v>
      </c>
    </row>
    <row r="100" spans="1:3" ht="12" customHeight="1" x14ac:dyDescent="0.2">
      <c r="A100" s="370" t="s">
        <v>56</v>
      </c>
      <c r="B100" s="357" t="s">
        <v>172</v>
      </c>
      <c r="C100" s="481">
        <v>0</v>
      </c>
    </row>
    <row r="101" spans="1:3" ht="12" customHeight="1" x14ac:dyDescent="0.2">
      <c r="A101" s="370" t="s">
        <v>58</v>
      </c>
      <c r="B101" s="357" t="s">
        <v>173</v>
      </c>
      <c r="C101" s="481">
        <v>0</v>
      </c>
    </row>
    <row r="102" spans="1:3" ht="12" customHeight="1" x14ac:dyDescent="0.2">
      <c r="A102" s="370" t="s">
        <v>60</v>
      </c>
      <c r="B102" s="357" t="s">
        <v>174</v>
      </c>
      <c r="C102" s="481">
        <v>0</v>
      </c>
    </row>
    <row r="103" spans="1:3" ht="12" customHeight="1" x14ac:dyDescent="0.2">
      <c r="A103" s="370" t="s">
        <v>175</v>
      </c>
      <c r="B103" s="357" t="s">
        <v>450</v>
      </c>
      <c r="C103" s="481">
        <v>2621183</v>
      </c>
    </row>
    <row r="104" spans="1:3" ht="12" customHeight="1" thickBot="1" x14ac:dyDescent="0.25">
      <c r="A104" s="393" t="s">
        <v>176</v>
      </c>
      <c r="B104" s="394" t="s">
        <v>451</v>
      </c>
      <c r="C104" s="481">
        <v>30077073</v>
      </c>
    </row>
    <row r="105" spans="1:3" ht="12" customHeight="1" thickBot="1" x14ac:dyDescent="0.25">
      <c r="A105" s="389" t="s">
        <v>62</v>
      </c>
      <c r="B105" s="493" t="s">
        <v>178</v>
      </c>
      <c r="C105" s="495">
        <v>0</v>
      </c>
    </row>
    <row r="106" spans="1:3" ht="12" customHeight="1" x14ac:dyDescent="0.2">
      <c r="A106" s="392" t="s">
        <v>64</v>
      </c>
      <c r="B106" s="337" t="s">
        <v>170</v>
      </c>
      <c r="C106" s="494">
        <v>0</v>
      </c>
    </row>
    <row r="107" spans="1:3" ht="12" customHeight="1" x14ac:dyDescent="0.2">
      <c r="A107" s="370" t="s">
        <v>65</v>
      </c>
      <c r="B107" s="357" t="s">
        <v>179</v>
      </c>
      <c r="C107" s="481">
        <v>0</v>
      </c>
    </row>
    <row r="108" spans="1:3" ht="12" customHeight="1" x14ac:dyDescent="0.2">
      <c r="A108" s="370" t="s">
        <v>66</v>
      </c>
      <c r="B108" s="357" t="s">
        <v>172</v>
      </c>
      <c r="C108" s="481">
        <v>0</v>
      </c>
    </row>
    <row r="109" spans="1:3" ht="12" customHeight="1" x14ac:dyDescent="0.2">
      <c r="A109" s="370" t="s">
        <v>67</v>
      </c>
      <c r="B109" s="357" t="s">
        <v>173</v>
      </c>
      <c r="C109" s="481">
        <v>0</v>
      </c>
    </row>
    <row r="110" spans="1:3" ht="12" customHeight="1" x14ac:dyDescent="0.2">
      <c r="A110" s="370" t="s">
        <v>68</v>
      </c>
      <c r="B110" s="357" t="s">
        <v>174</v>
      </c>
      <c r="C110" s="481">
        <v>0</v>
      </c>
    </row>
    <row r="111" spans="1:3" ht="12" customHeight="1" x14ac:dyDescent="0.2">
      <c r="A111" s="370" t="s">
        <v>180</v>
      </c>
      <c r="B111" s="357" t="s">
        <v>181</v>
      </c>
      <c r="C111" s="481">
        <v>0</v>
      </c>
    </row>
    <row r="112" spans="1:3" ht="12" customHeight="1" x14ac:dyDescent="0.2">
      <c r="A112" s="370" t="s">
        <v>182</v>
      </c>
      <c r="B112" s="357" t="s">
        <v>177</v>
      </c>
      <c r="C112" s="481">
        <v>0</v>
      </c>
    </row>
    <row r="113" spans="1:9" ht="12" customHeight="1" x14ac:dyDescent="0.2">
      <c r="A113" s="393" t="s">
        <v>183</v>
      </c>
      <c r="B113" s="394" t="s">
        <v>184</v>
      </c>
      <c r="C113" s="481">
        <v>0</v>
      </c>
    </row>
    <row r="114" spans="1:9" ht="12" customHeight="1" thickBot="1" x14ac:dyDescent="0.25">
      <c r="A114" s="367" t="s">
        <v>185</v>
      </c>
      <c r="B114" s="332" t="s">
        <v>186</v>
      </c>
      <c r="C114" s="395">
        <f>SUM(C95+C96)</f>
        <v>241467448</v>
      </c>
    </row>
    <row r="115" spans="1:9" ht="15" customHeight="1" thickBot="1" x14ac:dyDescent="0.25">
      <c r="A115" s="367" t="s">
        <v>76</v>
      </c>
      <c r="B115" s="332" t="s">
        <v>187</v>
      </c>
      <c r="C115" s="481">
        <v>0</v>
      </c>
      <c r="F115" s="366"/>
      <c r="G115" s="396"/>
      <c r="H115" s="396"/>
      <c r="I115" s="396"/>
    </row>
    <row r="116" spans="1:9" ht="12.95" customHeight="1" thickBot="1" x14ac:dyDescent="0.25">
      <c r="A116" s="410" t="s">
        <v>188</v>
      </c>
      <c r="B116" s="411" t="s">
        <v>189</v>
      </c>
      <c r="C116" s="406">
        <f>+C114+C115</f>
        <v>241467448</v>
      </c>
    </row>
    <row r="117" spans="1:9" ht="7.5" customHeight="1" x14ac:dyDescent="0.2">
      <c r="A117" s="397"/>
      <c r="B117" s="397"/>
      <c r="C117" s="398"/>
    </row>
    <row r="118" spans="1:9" x14ac:dyDescent="0.2">
      <c r="C118" s="418"/>
    </row>
  </sheetData>
  <sheetProtection selectLockedCells="1" selectUnlockedCells="1"/>
  <mergeCells count="2">
    <mergeCell ref="A1:C1"/>
    <mergeCell ref="A63:C63"/>
  </mergeCells>
  <phoneticPr fontId="11" type="noConversion"/>
  <printOptions horizontalCentered="1"/>
  <pageMargins left="0.78740157480314965" right="0.78740157480314965" top="1.4566929133858268" bottom="0.86614173228346458" header="0.78740157480314965" footer="0.51181102362204722"/>
  <pageSetup paperSize="9" scale="71" firstPageNumber="0" orientation="portrait" horizontalDpi="300" verticalDpi="300" r:id="rId1"/>
  <headerFooter>
    <oddHeader xml:space="preserve">&amp;R2. sz. melléklet
</oddHeader>
  </headerFooter>
  <rowBreaks count="1" manualBreakCount="1">
    <brk id="6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showGridLines="0" showRowColHeaders="0" showRuler="0" view="pageLayout" zoomScaleNormal="100" workbookViewId="0">
      <selection activeCell="D23" sqref="D23"/>
    </sheetView>
  </sheetViews>
  <sheetFormatPr defaultRowHeight="12.75" x14ac:dyDescent="0.2"/>
  <cols>
    <col min="1" max="1" width="6.83203125" style="6" customWidth="1"/>
    <col min="2" max="2" width="55.1640625" style="7" customWidth="1"/>
    <col min="3" max="3" width="16.33203125" style="6" customWidth="1"/>
    <col min="4" max="4" width="55.1640625" style="6" customWidth="1"/>
    <col min="5" max="5" width="16.33203125" style="6" customWidth="1"/>
    <col min="6" max="6" width="4.83203125" style="6" customWidth="1"/>
    <col min="7" max="16384" width="9.33203125" style="6"/>
  </cols>
  <sheetData>
    <row r="1" spans="1:6" ht="12" customHeight="1" x14ac:dyDescent="0.2">
      <c r="E1" s="6" t="s">
        <v>434</v>
      </c>
    </row>
    <row r="2" spans="1:6" ht="31.5" customHeight="1" x14ac:dyDescent="0.2">
      <c r="B2" s="630" t="s">
        <v>485</v>
      </c>
      <c r="C2" s="630"/>
      <c r="D2" s="630"/>
      <c r="E2" s="630"/>
      <c r="F2" s="8"/>
    </row>
    <row r="3" spans="1:6" ht="8.25" customHeight="1" x14ac:dyDescent="0.2">
      <c r="E3" s="9" t="s">
        <v>436</v>
      </c>
      <c r="F3" s="8"/>
    </row>
    <row r="4" spans="1:6" ht="18" customHeight="1" x14ac:dyDescent="0.2">
      <c r="A4" s="10" t="s">
        <v>2</v>
      </c>
      <c r="B4" s="631" t="s">
        <v>190</v>
      </c>
      <c r="C4" s="631"/>
      <c r="D4" s="632" t="s">
        <v>191</v>
      </c>
      <c r="E4" s="632"/>
      <c r="F4" s="8"/>
    </row>
    <row r="5" spans="1:6" s="15" customFormat="1" ht="35.25" customHeight="1" x14ac:dyDescent="0.2">
      <c r="A5" s="12"/>
      <c r="B5" s="11" t="s">
        <v>192</v>
      </c>
      <c r="C5" s="13" t="s">
        <v>506</v>
      </c>
      <c r="D5" s="11" t="s">
        <v>192</v>
      </c>
      <c r="E5" s="14" t="s">
        <v>506</v>
      </c>
      <c r="F5" s="8"/>
    </row>
    <row r="6" spans="1:6" s="20" customFormat="1" ht="12" customHeight="1" x14ac:dyDescent="0.2">
      <c r="A6" s="16">
        <v>1</v>
      </c>
      <c r="B6" s="17">
        <v>2</v>
      </c>
      <c r="C6" s="18" t="s">
        <v>16</v>
      </c>
      <c r="D6" s="17" t="s">
        <v>165</v>
      </c>
      <c r="E6" s="19" t="s">
        <v>36</v>
      </c>
      <c r="F6" s="8"/>
    </row>
    <row r="7" spans="1:6" ht="12.95" customHeight="1" x14ac:dyDescent="0.2">
      <c r="A7" s="21" t="s">
        <v>4</v>
      </c>
      <c r="B7" s="22" t="s">
        <v>193</v>
      </c>
      <c r="C7" s="23">
        <v>22710000</v>
      </c>
      <c r="D7" s="22" t="s">
        <v>194</v>
      </c>
      <c r="E7" s="24">
        <v>21831005</v>
      </c>
      <c r="F7" s="8"/>
    </row>
    <row r="8" spans="1:6" ht="12.95" customHeight="1" x14ac:dyDescent="0.2">
      <c r="A8" s="25" t="s">
        <v>6</v>
      </c>
      <c r="B8" s="26" t="s">
        <v>195</v>
      </c>
      <c r="C8" s="27">
        <v>15010000</v>
      </c>
      <c r="D8" s="26" t="s">
        <v>125</v>
      </c>
      <c r="E8" s="28">
        <v>3041871</v>
      </c>
      <c r="F8" s="8"/>
    </row>
    <row r="9" spans="1:6" ht="12.95" customHeight="1" x14ac:dyDescent="0.2">
      <c r="A9" s="25" t="s">
        <v>16</v>
      </c>
      <c r="B9" s="26" t="s">
        <v>196</v>
      </c>
      <c r="C9" s="27"/>
      <c r="D9" s="26" t="s">
        <v>197</v>
      </c>
      <c r="E9" s="28">
        <v>57243203</v>
      </c>
      <c r="F9" s="8"/>
    </row>
    <row r="10" spans="1:6" ht="12.95" customHeight="1" x14ac:dyDescent="0.2">
      <c r="A10" s="25" t="s">
        <v>165</v>
      </c>
      <c r="B10" s="29" t="s">
        <v>198</v>
      </c>
      <c r="C10" s="27">
        <v>83544152</v>
      </c>
      <c r="D10" s="26" t="s">
        <v>129</v>
      </c>
      <c r="E10" s="28">
        <v>6371000</v>
      </c>
      <c r="F10" s="8"/>
    </row>
    <row r="11" spans="1:6" ht="12.95" customHeight="1" x14ac:dyDescent="0.2">
      <c r="A11" s="25" t="s">
        <v>36</v>
      </c>
      <c r="B11" s="26" t="s">
        <v>199</v>
      </c>
      <c r="C11" s="27"/>
      <c r="D11" s="26" t="s">
        <v>131</v>
      </c>
      <c r="E11" s="28">
        <v>2200000</v>
      </c>
      <c r="F11" s="8"/>
    </row>
    <row r="12" spans="1:6" ht="12.95" customHeight="1" x14ac:dyDescent="0.2">
      <c r="A12" s="25" t="s">
        <v>49</v>
      </c>
      <c r="B12" s="26" t="s">
        <v>200</v>
      </c>
      <c r="C12" s="30"/>
      <c r="D12" s="26" t="s">
        <v>201</v>
      </c>
      <c r="E12" s="28"/>
      <c r="F12" s="8"/>
    </row>
    <row r="13" spans="1:6" ht="12.95" customHeight="1" x14ac:dyDescent="0.2">
      <c r="A13" s="25" t="s">
        <v>185</v>
      </c>
      <c r="B13" s="26" t="s">
        <v>202</v>
      </c>
      <c r="C13" s="27"/>
      <c r="D13" s="26" t="s">
        <v>452</v>
      </c>
      <c r="E13" s="28">
        <v>2621183</v>
      </c>
      <c r="F13" s="8"/>
    </row>
    <row r="14" spans="1:6" ht="12.95" customHeight="1" x14ac:dyDescent="0.2">
      <c r="A14" s="25" t="s">
        <v>76</v>
      </c>
      <c r="B14" s="26" t="s">
        <v>204</v>
      </c>
      <c r="C14" s="27"/>
      <c r="D14" s="31" t="s">
        <v>429</v>
      </c>
      <c r="E14" s="28">
        <v>30077073</v>
      </c>
      <c r="F14" s="8"/>
    </row>
    <row r="15" spans="1:6" ht="12.95" customHeight="1" x14ac:dyDescent="0.2">
      <c r="A15" s="25" t="s">
        <v>188</v>
      </c>
      <c r="B15" s="32" t="s">
        <v>205</v>
      </c>
      <c r="C15" s="30">
        <v>0</v>
      </c>
      <c r="D15" s="31"/>
      <c r="E15" s="28"/>
      <c r="F15" s="8"/>
    </row>
    <row r="16" spans="1:6" ht="12.95" customHeight="1" x14ac:dyDescent="0.2">
      <c r="A16" s="25" t="s">
        <v>86</v>
      </c>
      <c r="B16" s="31"/>
      <c r="C16" s="27"/>
      <c r="D16" s="31"/>
      <c r="E16" s="28"/>
      <c r="F16" s="8"/>
    </row>
    <row r="17" spans="1:6" ht="12.95" customHeight="1" x14ac:dyDescent="0.2">
      <c r="A17" s="25" t="s">
        <v>88</v>
      </c>
      <c r="B17" s="31"/>
      <c r="C17" s="27"/>
      <c r="D17" s="31"/>
      <c r="E17" s="28"/>
      <c r="F17" s="8"/>
    </row>
    <row r="18" spans="1:6" ht="12.95" customHeight="1" x14ac:dyDescent="0.2">
      <c r="A18" s="25" t="s">
        <v>112</v>
      </c>
      <c r="B18" s="33"/>
      <c r="C18" s="34"/>
      <c r="D18" s="31"/>
      <c r="E18" s="35"/>
      <c r="F18" s="8"/>
    </row>
    <row r="19" spans="1:6" ht="15.95" customHeight="1" x14ac:dyDescent="0.2">
      <c r="A19" s="36" t="s">
        <v>114</v>
      </c>
      <c r="B19" s="37" t="s">
        <v>206</v>
      </c>
      <c r="C19" s="38">
        <f>+C7+C8+C9+C10+C11+C13+C14+C15+C16+C17+C18</f>
        <v>121264152</v>
      </c>
      <c r="D19" s="37" t="s">
        <v>207</v>
      </c>
      <c r="E19" s="39">
        <f>SUM(E7:E18)</f>
        <v>123385335</v>
      </c>
      <c r="F19" s="8"/>
    </row>
    <row r="20" spans="1:6" ht="12.95" customHeight="1" x14ac:dyDescent="0.2">
      <c r="A20" s="40" t="s">
        <v>116</v>
      </c>
      <c r="B20" s="41" t="s">
        <v>208</v>
      </c>
      <c r="C20" s="42"/>
      <c r="D20" s="26" t="s">
        <v>209</v>
      </c>
      <c r="E20" s="43"/>
      <c r="F20" s="8"/>
    </row>
    <row r="21" spans="1:6" ht="12.95" customHeight="1" x14ac:dyDescent="0.2">
      <c r="A21" s="25" t="s">
        <v>210</v>
      </c>
      <c r="B21" s="26" t="s">
        <v>93</v>
      </c>
      <c r="C21" s="27">
        <v>0</v>
      </c>
      <c r="D21" s="26" t="s">
        <v>211</v>
      </c>
      <c r="E21" s="28"/>
      <c r="F21" s="8"/>
    </row>
    <row r="22" spans="1:6" ht="12.95" customHeight="1" x14ac:dyDescent="0.2">
      <c r="A22" s="25" t="s">
        <v>212</v>
      </c>
      <c r="B22" s="26" t="s">
        <v>95</v>
      </c>
      <c r="C22" s="27"/>
      <c r="D22" s="26" t="s">
        <v>213</v>
      </c>
      <c r="E22" s="28"/>
      <c r="F22" s="8"/>
    </row>
    <row r="23" spans="1:6" ht="12.95" customHeight="1" x14ac:dyDescent="0.2">
      <c r="A23" s="25" t="s">
        <v>214</v>
      </c>
      <c r="B23" s="26" t="s">
        <v>215</v>
      </c>
      <c r="C23" s="27"/>
      <c r="D23" s="26" t="s">
        <v>216</v>
      </c>
      <c r="E23" s="28"/>
      <c r="F23" s="8"/>
    </row>
    <row r="24" spans="1:6" ht="12.95" customHeight="1" x14ac:dyDescent="0.2">
      <c r="A24" s="25" t="s">
        <v>217</v>
      </c>
      <c r="B24" s="26" t="s">
        <v>218</v>
      </c>
      <c r="C24" s="27"/>
      <c r="D24" s="41" t="s">
        <v>219</v>
      </c>
      <c r="E24" s="28"/>
      <c r="F24" s="8"/>
    </row>
    <row r="25" spans="1:6" ht="12.95" customHeight="1" x14ac:dyDescent="0.2">
      <c r="A25" s="25" t="s">
        <v>220</v>
      </c>
      <c r="B25" s="26" t="s">
        <v>221</v>
      </c>
      <c r="C25" s="44"/>
      <c r="D25" s="26" t="s">
        <v>222</v>
      </c>
      <c r="E25" s="28"/>
      <c r="F25" s="8"/>
    </row>
    <row r="26" spans="1:6" ht="12.95" customHeight="1" x14ac:dyDescent="0.2">
      <c r="A26" s="40" t="s">
        <v>223</v>
      </c>
      <c r="B26" s="41" t="s">
        <v>224</v>
      </c>
      <c r="C26" s="45"/>
      <c r="D26" s="22" t="s">
        <v>225</v>
      </c>
      <c r="E26" s="43"/>
      <c r="F26" s="8"/>
    </row>
    <row r="27" spans="1:6" ht="12.95" customHeight="1" x14ac:dyDescent="0.2">
      <c r="A27" s="25" t="s">
        <v>226</v>
      </c>
      <c r="B27" s="26" t="s">
        <v>111</v>
      </c>
      <c r="C27" s="27">
        <v>0</v>
      </c>
      <c r="D27" s="31"/>
      <c r="E27" s="28"/>
      <c r="F27" s="8"/>
    </row>
    <row r="28" spans="1:6" ht="15.95" customHeight="1" x14ac:dyDescent="0.2">
      <c r="A28" s="36" t="s">
        <v>227</v>
      </c>
      <c r="B28" s="37" t="s">
        <v>228</v>
      </c>
      <c r="C28" s="38">
        <f>C21+C27</f>
        <v>0</v>
      </c>
      <c r="D28" s="37" t="s">
        <v>229</v>
      </c>
      <c r="E28" s="39">
        <f>SUM(E20:E27)</f>
        <v>0</v>
      </c>
      <c r="F28" s="8"/>
    </row>
    <row r="29" spans="1:6" ht="18" customHeight="1" x14ac:dyDescent="0.2">
      <c r="A29" s="36" t="s">
        <v>230</v>
      </c>
      <c r="B29" s="46" t="s">
        <v>231</v>
      </c>
      <c r="C29" s="38">
        <f>C19+C28</f>
        <v>121264152</v>
      </c>
      <c r="D29" s="46" t="s">
        <v>232</v>
      </c>
      <c r="E29" s="39">
        <f>+E19+E28</f>
        <v>123385335</v>
      </c>
      <c r="F29" s="8"/>
    </row>
    <row r="30" spans="1:6" ht="18" customHeight="1" x14ac:dyDescent="0.2">
      <c r="A30" s="36" t="s">
        <v>233</v>
      </c>
      <c r="B30" s="37" t="s">
        <v>234</v>
      </c>
      <c r="C30" s="47"/>
      <c r="D30" s="37" t="s">
        <v>235</v>
      </c>
      <c r="E30" s="48"/>
      <c r="F30" s="8"/>
    </row>
    <row r="31" spans="1:6" x14ac:dyDescent="0.2">
      <c r="A31" s="36" t="s">
        <v>236</v>
      </c>
      <c r="B31" s="49" t="s">
        <v>237</v>
      </c>
      <c r="C31" s="50">
        <f>+C29+C30</f>
        <v>121264152</v>
      </c>
      <c r="D31" s="49" t="s">
        <v>238</v>
      </c>
      <c r="E31" s="50">
        <f>+E29+E30</f>
        <v>123385335</v>
      </c>
      <c r="F31" s="8"/>
    </row>
    <row r="32" spans="1:6" x14ac:dyDescent="0.2">
      <c r="A32" s="36" t="s">
        <v>239</v>
      </c>
      <c r="B32" s="49" t="s">
        <v>240</v>
      </c>
      <c r="C32" s="50"/>
      <c r="D32" s="49" t="s">
        <v>241</v>
      </c>
      <c r="E32" s="50"/>
      <c r="F32" s="8"/>
    </row>
    <row r="33" spans="1:6" x14ac:dyDescent="0.2">
      <c r="A33" s="36" t="s">
        <v>242</v>
      </c>
      <c r="B33" s="49" t="s">
        <v>243</v>
      </c>
      <c r="C33" s="50" t="s">
        <v>437</v>
      </c>
      <c r="D33" s="49" t="s">
        <v>244</v>
      </c>
      <c r="E33" s="50" t="str">
        <f>IF(C19+C20-E29&gt;0,C19+C20-E29,"-")</f>
        <v>-</v>
      </c>
      <c r="F33" s="8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31496062992125984" right="0.47244094488188981" top="0.9055118110236221" bottom="0.51181102362204722" header="0.6692913385826772" footer="0.51181102362204722"/>
  <pageSetup paperSize="9" firstPageNumber="0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zoomScaleNormal="100" workbookViewId="0">
      <selection activeCell="E13" sqref="E13"/>
    </sheetView>
  </sheetViews>
  <sheetFormatPr defaultRowHeight="12.75" x14ac:dyDescent="0.2"/>
  <cols>
    <col min="1" max="1" width="6.83203125" style="6" customWidth="1"/>
    <col min="2" max="2" width="55.1640625" style="7" customWidth="1"/>
    <col min="3" max="3" width="16.33203125" style="6" customWidth="1"/>
    <col min="4" max="4" width="55.1640625" style="6" customWidth="1"/>
    <col min="5" max="5" width="16.33203125" style="6" customWidth="1"/>
    <col min="6" max="6" width="4.83203125" style="6" customWidth="1"/>
    <col min="7" max="16384" width="9.33203125" style="6"/>
  </cols>
  <sheetData>
    <row r="1" spans="1:8" x14ac:dyDescent="0.2">
      <c r="E1" s="6" t="s">
        <v>439</v>
      </c>
    </row>
    <row r="2" spans="1:8" ht="27.75" customHeight="1" x14ac:dyDescent="0.2">
      <c r="B2" s="633" t="s">
        <v>486</v>
      </c>
      <c r="C2" s="633"/>
      <c r="D2" s="633"/>
      <c r="E2" s="633"/>
      <c r="F2"/>
      <c r="G2"/>
      <c r="H2"/>
    </row>
    <row r="3" spans="1:8" ht="13.5" x14ac:dyDescent="0.2">
      <c r="E3" s="9" t="s">
        <v>438</v>
      </c>
      <c r="F3"/>
      <c r="G3"/>
      <c r="H3"/>
    </row>
    <row r="4" spans="1:8" ht="24.75" customHeight="1" x14ac:dyDescent="0.2">
      <c r="A4" s="51" t="s">
        <v>2</v>
      </c>
      <c r="B4" s="631" t="s">
        <v>190</v>
      </c>
      <c r="C4" s="631"/>
      <c r="D4" s="632" t="s">
        <v>191</v>
      </c>
      <c r="E4" s="632"/>
      <c r="F4" s="8"/>
    </row>
    <row r="5" spans="1:8" s="15" customFormat="1" ht="24.75" customHeight="1" x14ac:dyDescent="0.2">
      <c r="A5" s="52"/>
      <c r="B5" s="11" t="s">
        <v>192</v>
      </c>
      <c r="C5" s="13" t="s">
        <v>506</v>
      </c>
      <c r="D5" s="11" t="s">
        <v>192</v>
      </c>
      <c r="E5" s="14" t="s">
        <v>506</v>
      </c>
      <c r="F5" s="8"/>
    </row>
    <row r="6" spans="1:8" s="15" customFormat="1" x14ac:dyDescent="0.2">
      <c r="A6" s="16">
        <v>1</v>
      </c>
      <c r="B6" s="17">
        <v>2</v>
      </c>
      <c r="C6" s="18">
        <v>3</v>
      </c>
      <c r="D6" s="17">
        <v>4</v>
      </c>
      <c r="E6" s="19">
        <v>5</v>
      </c>
      <c r="F6" s="8"/>
    </row>
    <row r="7" spans="1:8" ht="12.95" customHeight="1" x14ac:dyDescent="0.2">
      <c r="A7" s="21" t="s">
        <v>4</v>
      </c>
      <c r="B7" s="22" t="s">
        <v>245</v>
      </c>
      <c r="C7" s="496">
        <v>0</v>
      </c>
      <c r="D7" s="22" t="s">
        <v>146</v>
      </c>
      <c r="E7" s="24">
        <v>79182113</v>
      </c>
      <c r="F7" s="8"/>
    </row>
    <row r="8" spans="1:8" ht="13.5" customHeight="1" x14ac:dyDescent="0.2">
      <c r="A8" s="25" t="s">
        <v>6</v>
      </c>
      <c r="B8" s="26" t="s">
        <v>246</v>
      </c>
      <c r="C8" s="496">
        <v>0</v>
      </c>
      <c r="D8" s="26" t="s">
        <v>147</v>
      </c>
      <c r="E8" s="28">
        <v>38900000</v>
      </c>
      <c r="F8" s="8"/>
    </row>
    <row r="9" spans="1:8" ht="12.95" customHeight="1" x14ac:dyDescent="0.2">
      <c r="A9" s="25" t="s">
        <v>16</v>
      </c>
      <c r="B9" s="26" t="s">
        <v>247</v>
      </c>
      <c r="C9" s="496">
        <v>0</v>
      </c>
      <c r="D9" s="26" t="s">
        <v>148</v>
      </c>
      <c r="E9" s="496">
        <v>0</v>
      </c>
      <c r="F9" s="8"/>
    </row>
    <row r="10" spans="1:8" ht="12.95" customHeight="1" x14ac:dyDescent="0.2">
      <c r="A10" s="25" t="s">
        <v>165</v>
      </c>
      <c r="B10" s="26" t="s">
        <v>45</v>
      </c>
      <c r="C10" s="496">
        <v>0</v>
      </c>
      <c r="D10" s="26" t="s">
        <v>248</v>
      </c>
      <c r="E10" s="496">
        <v>0</v>
      </c>
      <c r="F10" s="8"/>
    </row>
    <row r="11" spans="1:8" ht="12.75" customHeight="1" x14ac:dyDescent="0.2">
      <c r="A11" s="25" t="s">
        <v>36</v>
      </c>
      <c r="B11" s="26" t="s">
        <v>47</v>
      </c>
      <c r="C11" s="496">
        <v>0</v>
      </c>
      <c r="D11" s="26" t="s">
        <v>249</v>
      </c>
      <c r="E11" s="496">
        <v>0</v>
      </c>
      <c r="F11" s="8"/>
    </row>
    <row r="12" spans="1:8" ht="12.95" customHeight="1" x14ac:dyDescent="0.2">
      <c r="A12" s="25" t="s">
        <v>49</v>
      </c>
      <c r="B12" s="26" t="s">
        <v>250</v>
      </c>
      <c r="C12" s="496">
        <v>0</v>
      </c>
      <c r="D12" s="26" t="s">
        <v>251</v>
      </c>
      <c r="E12" s="496">
        <v>0</v>
      </c>
      <c r="F12" s="8"/>
    </row>
    <row r="13" spans="1:8" ht="12.95" customHeight="1" x14ac:dyDescent="0.2">
      <c r="A13" s="25" t="s">
        <v>185</v>
      </c>
      <c r="B13" s="26" t="s">
        <v>252</v>
      </c>
      <c r="C13" s="496">
        <v>0</v>
      </c>
      <c r="D13" s="26" t="s">
        <v>155</v>
      </c>
      <c r="E13" s="496">
        <v>0</v>
      </c>
      <c r="F13" s="8"/>
    </row>
    <row r="14" spans="1:8" ht="12.95" customHeight="1" x14ac:dyDescent="0.2">
      <c r="A14" s="25" t="s">
        <v>76</v>
      </c>
      <c r="B14" s="26" t="s">
        <v>253</v>
      </c>
      <c r="C14" s="27">
        <v>0</v>
      </c>
      <c r="D14" s="26" t="s">
        <v>157</v>
      </c>
      <c r="E14" s="496">
        <v>0</v>
      </c>
      <c r="F14" s="8"/>
    </row>
    <row r="15" spans="1:8" ht="12.95" customHeight="1" x14ac:dyDescent="0.2">
      <c r="A15" s="25" t="s">
        <v>188</v>
      </c>
      <c r="B15" s="26" t="s">
        <v>254</v>
      </c>
      <c r="C15" s="30">
        <v>0</v>
      </c>
      <c r="D15" s="26" t="s">
        <v>255</v>
      </c>
      <c r="E15" s="496">
        <v>0</v>
      </c>
      <c r="F15" s="8"/>
    </row>
    <row r="16" spans="1:8" ht="22.5" customHeight="1" x14ac:dyDescent="0.2">
      <c r="A16" s="25" t="s">
        <v>86</v>
      </c>
      <c r="B16" s="26" t="s">
        <v>256</v>
      </c>
      <c r="C16" s="30">
        <v>0</v>
      </c>
      <c r="D16" s="26" t="s">
        <v>257</v>
      </c>
      <c r="E16" s="496">
        <v>0</v>
      </c>
      <c r="F16" s="8"/>
    </row>
    <row r="17" spans="1:6" ht="12.95" customHeight="1" x14ac:dyDescent="0.2">
      <c r="A17" s="25" t="s">
        <v>88</v>
      </c>
      <c r="B17" s="26" t="s">
        <v>258</v>
      </c>
      <c r="C17" s="496">
        <v>0</v>
      </c>
      <c r="D17" s="26" t="s">
        <v>201</v>
      </c>
      <c r="E17" s="496">
        <v>0</v>
      </c>
      <c r="F17" s="8"/>
    </row>
    <row r="18" spans="1:6" ht="12.95" customHeight="1" x14ac:dyDescent="0.2">
      <c r="A18" s="40" t="s">
        <v>112</v>
      </c>
      <c r="B18" s="41"/>
      <c r="C18" s="53"/>
      <c r="D18" s="41" t="s">
        <v>203</v>
      </c>
      <c r="E18" s="496">
        <v>0</v>
      </c>
      <c r="F18" s="8"/>
    </row>
    <row r="19" spans="1:6" ht="15.95" customHeight="1" x14ac:dyDescent="0.2">
      <c r="A19" s="36" t="s">
        <v>114</v>
      </c>
      <c r="B19" s="37" t="s">
        <v>259</v>
      </c>
      <c r="C19" s="38">
        <f>C14+C16+C13</f>
        <v>0</v>
      </c>
      <c r="D19" s="37" t="s">
        <v>260</v>
      </c>
      <c r="E19" s="39">
        <f>SUM(E7+E8+E17)</f>
        <v>118082113</v>
      </c>
      <c r="F19" s="8"/>
    </row>
    <row r="20" spans="1:6" ht="12.95" customHeight="1" x14ac:dyDescent="0.2">
      <c r="A20" s="21" t="s">
        <v>116</v>
      </c>
      <c r="B20" s="54" t="s">
        <v>261</v>
      </c>
      <c r="C20" s="55">
        <v>0</v>
      </c>
      <c r="D20" s="26" t="s">
        <v>209</v>
      </c>
      <c r="E20" s="496">
        <v>0</v>
      </c>
      <c r="F20" s="8"/>
    </row>
    <row r="21" spans="1:6" ht="12.95" customHeight="1" x14ac:dyDescent="0.2">
      <c r="A21" s="25" t="s">
        <v>210</v>
      </c>
      <c r="B21" s="26" t="s">
        <v>262</v>
      </c>
      <c r="C21" s="27">
        <v>120203296</v>
      </c>
      <c r="D21" s="26" t="s">
        <v>263</v>
      </c>
      <c r="E21" s="496">
        <v>0</v>
      </c>
      <c r="F21" s="8"/>
    </row>
    <row r="22" spans="1:6" ht="12.95" customHeight="1" x14ac:dyDescent="0.2">
      <c r="A22" s="21" t="s">
        <v>212</v>
      </c>
      <c r="B22" s="26" t="s">
        <v>264</v>
      </c>
      <c r="C22" s="496">
        <v>0</v>
      </c>
      <c r="D22" s="26" t="s">
        <v>213</v>
      </c>
      <c r="E22" s="496">
        <v>0</v>
      </c>
      <c r="F22" s="8"/>
    </row>
    <row r="23" spans="1:6" ht="12.95" customHeight="1" x14ac:dyDescent="0.2">
      <c r="A23" s="25" t="s">
        <v>214</v>
      </c>
      <c r="B23" s="26" t="s">
        <v>265</v>
      </c>
      <c r="C23" s="496">
        <v>0</v>
      </c>
      <c r="D23" s="26" t="s">
        <v>216</v>
      </c>
      <c r="E23" s="496">
        <v>0</v>
      </c>
      <c r="F23" s="8"/>
    </row>
    <row r="24" spans="1:6" ht="12.95" customHeight="1" x14ac:dyDescent="0.2">
      <c r="A24" s="21" t="s">
        <v>217</v>
      </c>
      <c r="B24" s="26" t="s">
        <v>266</v>
      </c>
      <c r="C24" s="496">
        <v>0</v>
      </c>
      <c r="D24" s="41" t="s">
        <v>219</v>
      </c>
      <c r="E24" s="496">
        <v>0</v>
      </c>
      <c r="F24" s="8"/>
    </row>
    <row r="25" spans="1:6" ht="12.95" customHeight="1" x14ac:dyDescent="0.2">
      <c r="A25" s="25" t="s">
        <v>220</v>
      </c>
      <c r="B25" s="56" t="s">
        <v>267</v>
      </c>
      <c r="C25" s="496">
        <v>0</v>
      </c>
      <c r="D25" s="26" t="s">
        <v>268</v>
      </c>
      <c r="E25" s="496">
        <v>0</v>
      </c>
      <c r="F25" s="8"/>
    </row>
    <row r="26" spans="1:6" ht="12.95" customHeight="1" x14ac:dyDescent="0.2">
      <c r="A26" s="21" t="s">
        <v>223</v>
      </c>
      <c r="B26" s="57" t="s">
        <v>269</v>
      </c>
      <c r="C26" s="496">
        <v>0</v>
      </c>
      <c r="D26" s="22" t="s">
        <v>225</v>
      </c>
      <c r="E26" s="496">
        <v>0</v>
      </c>
      <c r="F26" s="8"/>
    </row>
    <row r="27" spans="1:6" ht="12.95" customHeight="1" x14ac:dyDescent="0.2">
      <c r="A27" s="25" t="s">
        <v>226</v>
      </c>
      <c r="B27" s="56" t="s">
        <v>270</v>
      </c>
      <c r="C27" s="496">
        <v>0</v>
      </c>
      <c r="D27" s="22" t="s">
        <v>271</v>
      </c>
      <c r="E27" s="496">
        <v>0</v>
      </c>
      <c r="F27" s="8"/>
    </row>
    <row r="28" spans="1:6" ht="12.95" customHeight="1" x14ac:dyDescent="0.2">
      <c r="A28" s="21" t="s">
        <v>227</v>
      </c>
      <c r="B28" s="56" t="s">
        <v>272</v>
      </c>
      <c r="C28" s="496">
        <v>0</v>
      </c>
      <c r="D28" s="58"/>
      <c r="E28" s="28"/>
      <c r="F28" s="8"/>
    </row>
    <row r="29" spans="1:6" ht="12.95" customHeight="1" x14ac:dyDescent="0.2">
      <c r="A29" s="25" t="s">
        <v>230</v>
      </c>
      <c r="B29" s="26" t="s">
        <v>273</v>
      </c>
      <c r="C29" s="496">
        <v>0</v>
      </c>
      <c r="D29" s="58"/>
      <c r="E29" s="28"/>
      <c r="F29" s="8"/>
    </row>
    <row r="30" spans="1:6" ht="12.95" customHeight="1" x14ac:dyDescent="0.2">
      <c r="A30" s="21" t="s">
        <v>233</v>
      </c>
      <c r="B30" s="22" t="s">
        <v>274</v>
      </c>
      <c r="C30" s="496">
        <v>0</v>
      </c>
      <c r="D30" s="31"/>
      <c r="E30" s="28"/>
      <c r="F30" s="8"/>
    </row>
    <row r="31" spans="1:6" ht="12.95" customHeight="1" thickBot="1" x14ac:dyDescent="0.25">
      <c r="A31" s="25" t="s">
        <v>236</v>
      </c>
      <c r="B31" s="59" t="s">
        <v>275</v>
      </c>
      <c r="C31" s="496">
        <v>0</v>
      </c>
      <c r="D31" s="58"/>
      <c r="E31" s="28"/>
      <c r="F31" s="8"/>
    </row>
    <row r="32" spans="1:6" ht="21.75" customHeight="1" thickBot="1" x14ac:dyDescent="0.25">
      <c r="A32" s="36" t="s">
        <v>239</v>
      </c>
      <c r="B32" s="37" t="s">
        <v>276</v>
      </c>
      <c r="C32" s="417">
        <f>C21+C31</f>
        <v>120203296</v>
      </c>
      <c r="D32" s="37" t="s">
        <v>277</v>
      </c>
      <c r="E32" s="39">
        <f>SUM(E20:E31)</f>
        <v>0</v>
      </c>
      <c r="F32" s="8"/>
    </row>
    <row r="33" spans="1:6" ht="13.5" customHeight="1" thickBot="1" x14ac:dyDescent="0.25">
      <c r="A33" s="36" t="s">
        <v>242</v>
      </c>
      <c r="B33" s="46" t="s">
        <v>278</v>
      </c>
      <c r="C33" s="417">
        <f>C20</f>
        <v>0</v>
      </c>
      <c r="D33" s="46" t="s">
        <v>279</v>
      </c>
      <c r="E33" s="39">
        <f>+E19+E32</f>
        <v>118082113</v>
      </c>
      <c r="F33" s="8"/>
    </row>
    <row r="34" spans="1:6" ht="18" customHeight="1" thickBot="1" x14ac:dyDescent="0.25">
      <c r="A34" s="36" t="s">
        <v>280</v>
      </c>
      <c r="B34" s="37" t="s">
        <v>234</v>
      </c>
      <c r="C34" s="47"/>
      <c r="D34" s="37" t="s">
        <v>235</v>
      </c>
      <c r="E34" s="48"/>
      <c r="F34" s="8"/>
    </row>
    <row r="35" spans="1:6" x14ac:dyDescent="0.2">
      <c r="A35" s="36" t="s">
        <v>281</v>
      </c>
      <c r="B35" s="49" t="s">
        <v>282</v>
      </c>
      <c r="C35" s="50">
        <f>C19+C33</f>
        <v>0</v>
      </c>
      <c r="D35" s="49" t="s">
        <v>283</v>
      </c>
      <c r="E35" s="50">
        <f>+E33+E34</f>
        <v>118082113</v>
      </c>
      <c r="F35" s="8"/>
    </row>
    <row r="36" spans="1:6" x14ac:dyDescent="0.2">
      <c r="A36" s="36" t="s">
        <v>284</v>
      </c>
      <c r="B36" s="49" t="s">
        <v>240</v>
      </c>
      <c r="C36" s="50"/>
      <c r="D36" s="49" t="s">
        <v>241</v>
      </c>
      <c r="E36" s="50">
        <f>C35-E35</f>
        <v>-118082113</v>
      </c>
      <c r="F36" s="8"/>
    </row>
    <row r="37" spans="1:6" x14ac:dyDescent="0.2">
      <c r="A37" s="36" t="s">
        <v>285</v>
      </c>
      <c r="B37" s="49" t="s">
        <v>243</v>
      </c>
      <c r="C37" s="50"/>
      <c r="D37" s="49" t="s">
        <v>244</v>
      </c>
      <c r="E37" s="50" t="str">
        <f>IF(C19+C20-E33&gt;0,C19+C20-E33,"-")</f>
        <v>-</v>
      </c>
      <c r="F37" s="8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78740157480314965" right="0.78740157480314965" top="0.47244094488188981" bottom="0.39370078740157483" header="0.51181102362204722" footer="0.51181102362204722"/>
  <pageSetup paperSize="9" scale="9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9"/>
  <sheetViews>
    <sheetView workbookViewId="0">
      <selection activeCell="F59" sqref="F59"/>
    </sheetView>
  </sheetViews>
  <sheetFormatPr defaultRowHeight="12.75" x14ac:dyDescent="0.2"/>
  <cols>
    <col min="1" max="1" width="9.6640625" style="89" customWidth="1"/>
    <col min="2" max="2" width="9.6640625" style="90" customWidth="1"/>
    <col min="3" max="3" width="72" style="90" customWidth="1"/>
    <col min="4" max="4" width="25" style="91" customWidth="1"/>
    <col min="5" max="16384" width="9.33203125" style="92"/>
  </cols>
  <sheetData>
    <row r="1" spans="1:4" s="97" customFormat="1" ht="16.5" customHeight="1" thickBot="1" x14ac:dyDescent="0.25">
      <c r="A1" s="93"/>
      <c r="B1" s="94"/>
      <c r="C1" s="95"/>
      <c r="D1" s="96" t="s">
        <v>489</v>
      </c>
    </row>
    <row r="2" spans="1:4" s="100" customFormat="1" ht="25.5" customHeight="1" x14ac:dyDescent="0.2">
      <c r="A2" s="634"/>
      <c r="B2" s="634"/>
      <c r="C2" s="98" t="s">
        <v>300</v>
      </c>
      <c r="D2" s="99"/>
    </row>
    <row r="3" spans="1:4" s="100" customFormat="1" ht="16.5" thickBot="1" x14ac:dyDescent="0.25">
      <c r="A3" s="101" t="s">
        <v>301</v>
      </c>
      <c r="B3" s="102"/>
      <c r="C3" s="103" t="s">
        <v>487</v>
      </c>
      <c r="D3" s="104" t="s">
        <v>302</v>
      </c>
    </row>
    <row r="4" spans="1:4" s="107" customFormat="1" ht="15.95" customHeight="1" thickBot="1" x14ac:dyDescent="0.3">
      <c r="A4" s="105"/>
      <c r="B4" s="105"/>
      <c r="C4" s="105"/>
      <c r="D4" s="106" t="s">
        <v>435</v>
      </c>
    </row>
    <row r="5" spans="1:4" ht="13.5" customHeight="1" thickBot="1" x14ac:dyDescent="0.25">
      <c r="A5" s="635" t="s">
        <v>303</v>
      </c>
      <c r="B5" s="635"/>
      <c r="C5" s="108" t="s">
        <v>304</v>
      </c>
      <c r="D5" s="109" t="s">
        <v>305</v>
      </c>
    </row>
    <row r="6" spans="1:4" s="113" customFormat="1" ht="12.95" customHeight="1" thickBot="1" x14ac:dyDescent="0.25">
      <c r="A6" s="110">
        <v>1</v>
      </c>
      <c r="B6" s="111">
        <v>2</v>
      </c>
      <c r="C6" s="111">
        <v>3</v>
      </c>
      <c r="D6" s="112">
        <v>4</v>
      </c>
    </row>
    <row r="7" spans="1:4" s="113" customFormat="1" ht="15.95" customHeight="1" thickBot="1" x14ac:dyDescent="0.25">
      <c r="A7" s="114"/>
      <c r="B7" s="115"/>
      <c r="C7" s="115" t="s">
        <v>190</v>
      </c>
      <c r="D7" s="116"/>
    </row>
    <row r="8" spans="1:4" s="113" customFormat="1" ht="12" customHeight="1" thickBot="1" x14ac:dyDescent="0.25">
      <c r="A8" s="110" t="s">
        <v>4</v>
      </c>
      <c r="B8" s="117"/>
      <c r="C8" s="118" t="s">
        <v>306</v>
      </c>
      <c r="D8" s="39"/>
    </row>
    <row r="9" spans="1:4" s="120" customFormat="1" ht="12" customHeight="1" thickBot="1" x14ac:dyDescent="0.25">
      <c r="A9" s="110" t="s">
        <v>6</v>
      </c>
      <c r="B9" s="117"/>
      <c r="C9" s="119" t="s">
        <v>307</v>
      </c>
      <c r="D9" s="39">
        <f>SUM(D10:D13)</f>
        <v>0</v>
      </c>
    </row>
    <row r="10" spans="1:4" s="124" customFormat="1" ht="12" customHeight="1" x14ac:dyDescent="0.2">
      <c r="A10" s="121"/>
      <c r="B10" s="122" t="s">
        <v>8</v>
      </c>
      <c r="C10" s="123" t="s">
        <v>9</v>
      </c>
      <c r="D10" s="28"/>
    </row>
    <row r="11" spans="1:4" s="124" customFormat="1" ht="12" customHeight="1" x14ac:dyDescent="0.2">
      <c r="A11" s="121"/>
      <c r="B11" s="122" t="s">
        <v>10</v>
      </c>
      <c r="C11" s="125" t="s">
        <v>11</v>
      </c>
      <c r="D11" s="28"/>
    </row>
    <row r="12" spans="1:4" s="124" customFormat="1" ht="12" customHeight="1" x14ac:dyDescent="0.2">
      <c r="A12" s="121"/>
      <c r="B12" s="122" t="s">
        <v>12</v>
      </c>
      <c r="C12" s="125" t="s">
        <v>13</v>
      </c>
      <c r="D12" s="28"/>
    </row>
    <row r="13" spans="1:4" s="124" customFormat="1" ht="12" customHeight="1" thickBot="1" x14ac:dyDescent="0.25">
      <c r="A13" s="121"/>
      <c r="B13" s="122" t="s">
        <v>14</v>
      </c>
      <c r="C13" s="126" t="s">
        <v>15</v>
      </c>
      <c r="D13" s="28"/>
    </row>
    <row r="14" spans="1:4" s="120" customFormat="1" ht="12" customHeight="1" thickBot="1" x14ac:dyDescent="0.25">
      <c r="A14" s="110" t="s">
        <v>16</v>
      </c>
      <c r="B14" s="117"/>
      <c r="C14" s="119" t="s">
        <v>17</v>
      </c>
      <c r="D14" s="39">
        <f>SUM(D15:D22)</f>
        <v>2500</v>
      </c>
    </row>
    <row r="15" spans="1:4" s="120" customFormat="1" ht="12" customHeight="1" x14ac:dyDescent="0.2">
      <c r="A15" s="127"/>
      <c r="B15" s="122" t="s">
        <v>18</v>
      </c>
      <c r="C15" s="123" t="s">
        <v>19</v>
      </c>
      <c r="D15" s="128"/>
    </row>
    <row r="16" spans="1:4" s="120" customFormat="1" ht="12" customHeight="1" x14ac:dyDescent="0.2">
      <c r="A16" s="121"/>
      <c r="B16" s="122" t="s">
        <v>20</v>
      </c>
      <c r="C16" s="125" t="s">
        <v>21</v>
      </c>
      <c r="D16" s="28"/>
    </row>
    <row r="17" spans="1:4" s="120" customFormat="1" ht="12" customHeight="1" x14ac:dyDescent="0.2">
      <c r="A17" s="121"/>
      <c r="B17" s="122" t="s">
        <v>22</v>
      </c>
      <c r="C17" s="125" t="s">
        <v>23</v>
      </c>
      <c r="D17" s="28"/>
    </row>
    <row r="18" spans="1:4" s="120" customFormat="1" ht="12" customHeight="1" x14ac:dyDescent="0.2">
      <c r="A18" s="121"/>
      <c r="B18" s="122" t="s">
        <v>24</v>
      </c>
      <c r="C18" s="125" t="s">
        <v>25</v>
      </c>
      <c r="D18" s="28"/>
    </row>
    <row r="19" spans="1:4" s="120" customFormat="1" ht="12" customHeight="1" x14ac:dyDescent="0.2">
      <c r="A19" s="121"/>
      <c r="B19" s="122" t="s">
        <v>26</v>
      </c>
      <c r="C19" s="125" t="s">
        <v>27</v>
      </c>
      <c r="D19" s="28"/>
    </row>
    <row r="20" spans="1:4" s="120" customFormat="1" ht="12" customHeight="1" x14ac:dyDescent="0.2">
      <c r="A20" s="129"/>
      <c r="B20" s="122" t="s">
        <v>28</v>
      </c>
      <c r="C20" s="125" t="s">
        <v>29</v>
      </c>
      <c r="D20" s="43"/>
    </row>
    <row r="21" spans="1:4" s="124" customFormat="1" ht="12" customHeight="1" x14ac:dyDescent="0.2">
      <c r="A21" s="121"/>
      <c r="B21" s="122" t="s">
        <v>30</v>
      </c>
      <c r="C21" s="125" t="s">
        <v>31</v>
      </c>
      <c r="D21" s="28">
        <v>500</v>
      </c>
    </row>
    <row r="22" spans="1:4" s="124" customFormat="1" ht="12" customHeight="1" thickBot="1" x14ac:dyDescent="0.25">
      <c r="A22" s="130"/>
      <c r="B22" s="131" t="s">
        <v>32</v>
      </c>
      <c r="C22" s="126" t="s">
        <v>33</v>
      </c>
      <c r="D22" s="35">
        <v>2000</v>
      </c>
    </row>
    <row r="23" spans="1:4" s="124" customFormat="1" ht="12" customHeight="1" thickBot="1" x14ac:dyDescent="0.25">
      <c r="A23" s="110" t="s">
        <v>165</v>
      </c>
      <c r="B23" s="132"/>
      <c r="C23" s="119" t="s">
        <v>35</v>
      </c>
      <c r="D23" s="48"/>
    </row>
    <row r="24" spans="1:4" s="120" customFormat="1" ht="12" customHeight="1" thickBot="1" x14ac:dyDescent="0.25">
      <c r="A24" s="110" t="s">
        <v>36</v>
      </c>
      <c r="B24" s="117"/>
      <c r="C24" s="119" t="s">
        <v>308</v>
      </c>
      <c r="D24" s="39">
        <f>SUM(D25:D32)</f>
        <v>0</v>
      </c>
    </row>
    <row r="25" spans="1:4" s="124" customFormat="1" ht="12" customHeight="1" x14ac:dyDescent="0.2">
      <c r="A25" s="121"/>
      <c r="B25" s="122" t="s">
        <v>37</v>
      </c>
      <c r="C25" s="123" t="s">
        <v>309</v>
      </c>
      <c r="D25" s="28"/>
    </row>
    <row r="26" spans="1:4" s="124" customFormat="1" ht="12" customHeight="1" x14ac:dyDescent="0.2">
      <c r="A26" s="121"/>
      <c r="B26" s="122" t="s">
        <v>38</v>
      </c>
      <c r="C26" s="125" t="s">
        <v>421</v>
      </c>
      <c r="D26" s="28"/>
    </row>
    <row r="27" spans="1:4" s="124" customFormat="1" ht="12" customHeight="1" x14ac:dyDescent="0.2">
      <c r="A27" s="121"/>
      <c r="B27" s="122" t="s">
        <v>39</v>
      </c>
      <c r="C27" s="125" t="s">
        <v>41</v>
      </c>
      <c r="D27" s="28"/>
    </row>
    <row r="28" spans="1:4" s="124" customFormat="1" ht="12" customHeight="1" x14ac:dyDescent="0.2">
      <c r="A28" s="121"/>
      <c r="B28" s="122" t="s">
        <v>40</v>
      </c>
      <c r="C28" s="125" t="s">
        <v>43</v>
      </c>
      <c r="D28" s="28"/>
    </row>
    <row r="29" spans="1:4" s="124" customFormat="1" ht="12" customHeight="1" x14ac:dyDescent="0.2">
      <c r="A29" s="121"/>
      <c r="B29" s="122" t="s">
        <v>42</v>
      </c>
      <c r="C29" s="125" t="s">
        <v>45</v>
      </c>
      <c r="D29" s="28"/>
    </row>
    <row r="30" spans="1:4" s="124" customFormat="1" ht="12" customHeight="1" x14ac:dyDescent="0.2">
      <c r="A30" s="121"/>
      <c r="B30" s="122" t="s">
        <v>44</v>
      </c>
      <c r="C30" s="125" t="s">
        <v>310</v>
      </c>
      <c r="D30" s="28"/>
    </row>
    <row r="31" spans="1:4" s="124" customFormat="1" ht="12" customHeight="1" x14ac:dyDescent="0.2">
      <c r="A31" s="121"/>
      <c r="B31" s="122" t="s">
        <v>46</v>
      </c>
      <c r="C31" s="125" t="s">
        <v>47</v>
      </c>
      <c r="D31" s="28"/>
    </row>
    <row r="32" spans="1:4" s="124" customFormat="1" ht="12" customHeight="1" thickBot="1" x14ac:dyDescent="0.25">
      <c r="A32" s="130"/>
      <c r="B32" s="131" t="s">
        <v>48</v>
      </c>
      <c r="C32" s="133" t="s">
        <v>311</v>
      </c>
      <c r="D32" s="35"/>
    </row>
    <row r="33" spans="1:4" s="124" customFormat="1" ht="12" customHeight="1" thickBot="1" x14ac:dyDescent="0.25">
      <c r="A33" s="110" t="s">
        <v>49</v>
      </c>
      <c r="B33" s="3"/>
      <c r="C33" s="118" t="s">
        <v>312</v>
      </c>
      <c r="D33" s="39">
        <f>SUM(D34:D45)</f>
        <v>0</v>
      </c>
    </row>
    <row r="34" spans="1:4" s="124" customFormat="1" ht="12" customHeight="1" x14ac:dyDescent="0.2">
      <c r="A34" s="127"/>
      <c r="B34" s="134" t="s">
        <v>50</v>
      </c>
      <c r="C34" s="135" t="s">
        <v>51</v>
      </c>
      <c r="D34" s="136"/>
    </row>
    <row r="35" spans="1:4" s="124" customFormat="1" ht="12" customHeight="1" x14ac:dyDescent="0.2">
      <c r="A35" s="121"/>
      <c r="B35" s="137" t="s">
        <v>52</v>
      </c>
      <c r="C35" s="125" t="s">
        <v>53</v>
      </c>
      <c r="D35" s="28"/>
    </row>
    <row r="36" spans="1:4" s="124" customFormat="1" ht="12" customHeight="1" x14ac:dyDescent="0.2">
      <c r="A36" s="121"/>
      <c r="B36" s="137" t="s">
        <v>54</v>
      </c>
      <c r="C36" s="125" t="s">
        <v>55</v>
      </c>
      <c r="D36" s="28"/>
    </row>
    <row r="37" spans="1:4" s="124" customFormat="1" ht="12" customHeight="1" x14ac:dyDescent="0.2">
      <c r="A37" s="121"/>
      <c r="B37" s="137" t="s">
        <v>56</v>
      </c>
      <c r="C37" s="125" t="s">
        <v>57</v>
      </c>
      <c r="D37" s="28"/>
    </row>
    <row r="38" spans="1:4" s="124" customFormat="1" ht="12" customHeight="1" x14ac:dyDescent="0.2">
      <c r="A38" s="121"/>
      <c r="B38" s="137" t="s">
        <v>58</v>
      </c>
      <c r="C38" s="125" t="s">
        <v>59</v>
      </c>
      <c r="D38" s="28"/>
    </row>
    <row r="39" spans="1:4" s="124" customFormat="1" ht="12" customHeight="1" x14ac:dyDescent="0.2">
      <c r="A39" s="121"/>
      <c r="B39" s="137" t="s">
        <v>60</v>
      </c>
      <c r="C39" s="125" t="s">
        <v>61</v>
      </c>
      <c r="D39" s="28"/>
    </row>
    <row r="40" spans="1:4" s="124" customFormat="1" ht="12" customHeight="1" x14ac:dyDescent="0.2">
      <c r="A40" s="121"/>
      <c r="B40" s="137" t="s">
        <v>62</v>
      </c>
      <c r="C40" s="138" t="s">
        <v>63</v>
      </c>
      <c r="D40" s="139"/>
    </row>
    <row r="41" spans="1:4" s="124" customFormat="1" ht="12" customHeight="1" x14ac:dyDescent="0.2">
      <c r="A41" s="121"/>
      <c r="B41" s="137" t="s">
        <v>64</v>
      </c>
      <c r="C41" s="125" t="s">
        <v>53</v>
      </c>
      <c r="D41" s="28"/>
    </row>
    <row r="42" spans="1:4" s="124" customFormat="1" ht="12" customHeight="1" x14ac:dyDescent="0.2">
      <c r="A42" s="121"/>
      <c r="B42" s="137" t="s">
        <v>65</v>
      </c>
      <c r="C42" s="125" t="s">
        <v>55</v>
      </c>
      <c r="D42" s="28"/>
    </row>
    <row r="43" spans="1:4" s="124" customFormat="1" ht="12" customHeight="1" x14ac:dyDescent="0.2">
      <c r="A43" s="121"/>
      <c r="B43" s="137" t="s">
        <v>66</v>
      </c>
      <c r="C43" s="125" t="s">
        <v>57</v>
      </c>
      <c r="D43" s="28"/>
    </row>
    <row r="44" spans="1:4" s="124" customFormat="1" ht="12" customHeight="1" x14ac:dyDescent="0.2">
      <c r="A44" s="121"/>
      <c r="B44" s="137" t="s">
        <v>67</v>
      </c>
      <c r="C44" s="125" t="s">
        <v>59</v>
      </c>
      <c r="D44" s="28"/>
    </row>
    <row r="45" spans="1:4" s="124" customFormat="1" ht="12" customHeight="1" thickBot="1" x14ac:dyDescent="0.25">
      <c r="A45" s="140"/>
      <c r="B45" s="141" t="s">
        <v>68</v>
      </c>
      <c r="C45" s="126" t="s">
        <v>69</v>
      </c>
      <c r="D45" s="142"/>
    </row>
    <row r="46" spans="1:4" s="120" customFormat="1" ht="12" customHeight="1" thickBot="1" x14ac:dyDescent="0.25">
      <c r="A46" s="110" t="s">
        <v>185</v>
      </c>
      <c r="B46" s="117"/>
      <c r="C46" s="119" t="s">
        <v>71</v>
      </c>
      <c r="D46" s="39">
        <f>SUM(D47:D48)</f>
        <v>0</v>
      </c>
    </row>
    <row r="47" spans="1:4" s="124" customFormat="1" ht="12" customHeight="1" x14ac:dyDescent="0.2">
      <c r="A47" s="121"/>
      <c r="B47" s="137" t="s">
        <v>72</v>
      </c>
      <c r="C47" s="123" t="s">
        <v>313</v>
      </c>
      <c r="D47" s="28"/>
    </row>
    <row r="48" spans="1:4" s="124" customFormat="1" ht="12" customHeight="1" thickBot="1" x14ac:dyDescent="0.25">
      <c r="A48" s="121"/>
      <c r="B48" s="137" t="s">
        <v>74</v>
      </c>
      <c r="C48" s="126" t="s">
        <v>314</v>
      </c>
      <c r="D48" s="28"/>
    </row>
    <row r="49" spans="1:4" s="124" customFormat="1" ht="12" customHeight="1" thickBot="1" x14ac:dyDescent="0.25">
      <c r="A49" s="110" t="s">
        <v>76</v>
      </c>
      <c r="B49" s="117"/>
      <c r="C49" s="119" t="s">
        <v>315</v>
      </c>
      <c r="D49" s="39">
        <f>+D50+D51+D52</f>
        <v>0</v>
      </c>
    </row>
    <row r="50" spans="1:4" s="124" customFormat="1" ht="12" customHeight="1" x14ac:dyDescent="0.2">
      <c r="A50" s="143"/>
      <c r="B50" s="137" t="s">
        <v>78</v>
      </c>
      <c r="C50" s="123" t="s">
        <v>79</v>
      </c>
      <c r="D50" s="24"/>
    </row>
    <row r="51" spans="1:4" s="124" customFormat="1" ht="12" customHeight="1" x14ac:dyDescent="0.2">
      <c r="A51" s="143"/>
      <c r="B51" s="137" t="s">
        <v>80</v>
      </c>
      <c r="C51" s="125" t="s">
        <v>81</v>
      </c>
      <c r="D51" s="24"/>
    </row>
    <row r="52" spans="1:4" s="124" customFormat="1" ht="12" customHeight="1" thickBot="1" x14ac:dyDescent="0.25">
      <c r="A52" s="121"/>
      <c r="B52" s="137" t="s">
        <v>82</v>
      </c>
      <c r="C52" s="133" t="s">
        <v>83</v>
      </c>
      <c r="D52" s="28"/>
    </row>
    <row r="53" spans="1:4" s="124" customFormat="1" ht="12" customHeight="1" thickBot="1" x14ac:dyDescent="0.25">
      <c r="A53" s="110" t="s">
        <v>188</v>
      </c>
      <c r="B53" s="144"/>
      <c r="C53" s="118" t="s">
        <v>85</v>
      </c>
      <c r="D53" s="145"/>
    </row>
    <row r="54" spans="1:4" s="120" customFormat="1" ht="12" customHeight="1" thickBot="1" x14ac:dyDescent="0.25">
      <c r="A54" s="146" t="s">
        <v>86</v>
      </c>
      <c r="B54" s="147"/>
      <c r="C54" s="118" t="s">
        <v>316</v>
      </c>
      <c r="D54" s="412">
        <f>D14</f>
        <v>2500</v>
      </c>
    </row>
    <row r="55" spans="1:4" s="120" customFormat="1" ht="12" customHeight="1" thickBot="1" x14ac:dyDescent="0.25">
      <c r="A55" s="110" t="s">
        <v>88</v>
      </c>
      <c r="B55" s="148"/>
      <c r="C55" s="118" t="s">
        <v>89</v>
      </c>
      <c r="D55" s="149">
        <f>D57+D56</f>
        <v>28752300</v>
      </c>
    </row>
    <row r="56" spans="1:4" s="120" customFormat="1" ht="12" customHeight="1" x14ac:dyDescent="0.2">
      <c r="A56" s="127"/>
      <c r="B56" s="134" t="s">
        <v>90</v>
      </c>
      <c r="C56" s="150" t="s">
        <v>446</v>
      </c>
      <c r="D56" s="151">
        <v>157756</v>
      </c>
    </row>
    <row r="57" spans="1:4" s="120" customFormat="1" ht="12" customHeight="1" thickBot="1" x14ac:dyDescent="0.25">
      <c r="A57" s="140"/>
      <c r="B57" s="141" t="s">
        <v>100</v>
      </c>
      <c r="C57" s="152" t="s">
        <v>449</v>
      </c>
      <c r="D57" s="142">
        <v>28594544</v>
      </c>
    </row>
    <row r="58" spans="1:4" s="124" customFormat="1" ht="12" customHeight="1" thickBot="1" x14ac:dyDescent="0.25">
      <c r="A58" s="153" t="s">
        <v>112</v>
      </c>
      <c r="B58" s="154"/>
      <c r="C58" s="155" t="s">
        <v>317</v>
      </c>
      <c r="D58" s="39">
        <f>D56+D57+D54</f>
        <v>28754800</v>
      </c>
    </row>
    <row r="59" spans="1:4" s="124" customFormat="1" ht="15" customHeight="1" x14ac:dyDescent="0.2">
      <c r="A59" s="156"/>
      <c r="B59" s="156"/>
      <c r="C59" s="157"/>
      <c r="D59" s="158"/>
    </row>
    <row r="60" spans="1:4" ht="13.5" thickBot="1" x14ac:dyDescent="0.25">
      <c r="A60" s="159"/>
      <c r="B60" s="160"/>
      <c r="C60" s="160"/>
      <c r="D60" s="161"/>
    </row>
    <row r="61" spans="1:4" s="113" customFormat="1" ht="16.5" customHeight="1" thickBot="1" x14ac:dyDescent="0.25">
      <c r="A61" s="162"/>
      <c r="B61" s="163"/>
      <c r="C61" s="164" t="s">
        <v>191</v>
      </c>
      <c r="D61" s="149"/>
    </row>
    <row r="62" spans="1:4" s="165" customFormat="1" ht="12" customHeight="1" thickBot="1" x14ac:dyDescent="0.25">
      <c r="A62" s="110" t="s">
        <v>4</v>
      </c>
      <c r="B62" s="3"/>
      <c r="C62" s="3" t="s">
        <v>318</v>
      </c>
      <c r="D62" s="39">
        <f>D63+D64+D65</f>
        <v>28754800</v>
      </c>
    </row>
    <row r="63" spans="1:4" ht="12" customHeight="1" x14ac:dyDescent="0.2">
      <c r="A63" s="143"/>
      <c r="B63" s="166" t="s">
        <v>122</v>
      </c>
      <c r="C63" s="167" t="s">
        <v>123</v>
      </c>
      <c r="D63" s="168">
        <v>23114800</v>
      </c>
    </row>
    <row r="64" spans="1:4" ht="12" customHeight="1" x14ac:dyDescent="0.2">
      <c r="A64" s="121"/>
      <c r="B64" s="137" t="s">
        <v>124</v>
      </c>
      <c r="C64" s="169" t="s">
        <v>125</v>
      </c>
      <c r="D64" s="170">
        <v>4040000</v>
      </c>
    </row>
    <row r="65" spans="1:4" ht="12" customHeight="1" x14ac:dyDescent="0.2">
      <c r="A65" s="121"/>
      <c r="B65" s="137" t="s">
        <v>126</v>
      </c>
      <c r="C65" s="169" t="s">
        <v>127</v>
      </c>
      <c r="D65" s="170">
        <v>1600000</v>
      </c>
    </row>
    <row r="66" spans="1:4" ht="12" customHeight="1" x14ac:dyDescent="0.2">
      <c r="A66" s="121"/>
      <c r="B66" s="137" t="s">
        <v>128</v>
      </c>
      <c r="C66" s="169" t="s">
        <v>129</v>
      </c>
      <c r="D66" s="170"/>
    </row>
    <row r="67" spans="1:4" ht="12" customHeight="1" x14ac:dyDescent="0.2">
      <c r="A67" s="121"/>
      <c r="B67" s="137" t="s">
        <v>130</v>
      </c>
      <c r="C67" s="169" t="s">
        <v>131</v>
      </c>
      <c r="D67" s="170"/>
    </row>
    <row r="68" spans="1:4" ht="12" customHeight="1" x14ac:dyDescent="0.2">
      <c r="A68" s="121"/>
      <c r="B68" s="137" t="s">
        <v>132</v>
      </c>
      <c r="C68" s="169" t="s">
        <v>133</v>
      </c>
      <c r="D68" s="170"/>
    </row>
    <row r="69" spans="1:4" ht="12" customHeight="1" x14ac:dyDescent="0.2">
      <c r="A69" s="121"/>
      <c r="B69" s="137" t="s">
        <v>134</v>
      </c>
      <c r="C69" s="171" t="s">
        <v>319</v>
      </c>
      <c r="D69" s="170"/>
    </row>
    <row r="70" spans="1:4" ht="12" customHeight="1" x14ac:dyDescent="0.2">
      <c r="A70" s="121"/>
      <c r="B70" s="137" t="s">
        <v>136</v>
      </c>
      <c r="C70" s="125" t="s">
        <v>320</v>
      </c>
      <c r="D70" s="170"/>
    </row>
    <row r="71" spans="1:4" ht="12" customHeight="1" x14ac:dyDescent="0.2">
      <c r="A71" s="121"/>
      <c r="B71" s="137" t="s">
        <v>138</v>
      </c>
      <c r="C71" s="125" t="s">
        <v>321</v>
      </c>
      <c r="D71" s="170"/>
    </row>
    <row r="72" spans="1:4" ht="12" customHeight="1" x14ac:dyDescent="0.2">
      <c r="A72" s="121"/>
      <c r="B72" s="137" t="s">
        <v>140</v>
      </c>
      <c r="C72" s="125" t="s">
        <v>322</v>
      </c>
      <c r="D72" s="170"/>
    </row>
    <row r="73" spans="1:4" ht="12" customHeight="1" x14ac:dyDescent="0.2">
      <c r="A73" s="121"/>
      <c r="B73" s="137" t="s">
        <v>142</v>
      </c>
      <c r="C73" s="172" t="s">
        <v>323</v>
      </c>
      <c r="D73" s="170"/>
    </row>
    <row r="74" spans="1:4" ht="12" customHeight="1" x14ac:dyDescent="0.2">
      <c r="A74" s="121"/>
      <c r="B74" s="137" t="s">
        <v>144</v>
      </c>
      <c r="C74" s="169" t="s">
        <v>324</v>
      </c>
      <c r="D74" s="170"/>
    </row>
    <row r="75" spans="1:4" ht="12" customHeight="1" thickBot="1" x14ac:dyDescent="0.25">
      <c r="A75" s="130"/>
      <c r="B75" s="173" t="s">
        <v>325</v>
      </c>
      <c r="C75" s="174" t="s">
        <v>326</v>
      </c>
      <c r="D75" s="4"/>
    </row>
    <row r="76" spans="1:4" ht="12" customHeight="1" thickBot="1" x14ac:dyDescent="0.25">
      <c r="A76" s="110" t="s">
        <v>6</v>
      </c>
      <c r="B76" s="3"/>
      <c r="C76" s="175" t="s">
        <v>327</v>
      </c>
      <c r="D76" s="149"/>
    </row>
    <row r="77" spans="1:4" s="165" customFormat="1" ht="12" customHeight="1" x14ac:dyDescent="0.2">
      <c r="A77" s="143"/>
      <c r="B77" s="166" t="s">
        <v>8</v>
      </c>
      <c r="C77" s="150" t="s">
        <v>328</v>
      </c>
      <c r="D77" s="24"/>
    </row>
    <row r="78" spans="1:4" ht="12" customHeight="1" x14ac:dyDescent="0.2">
      <c r="A78" s="121"/>
      <c r="B78" s="137" t="s">
        <v>10</v>
      </c>
      <c r="C78" s="125" t="s">
        <v>147</v>
      </c>
      <c r="D78" s="28"/>
    </row>
    <row r="79" spans="1:4" ht="12" customHeight="1" x14ac:dyDescent="0.2">
      <c r="A79" s="121"/>
      <c r="B79" s="137" t="s">
        <v>12</v>
      </c>
      <c r="C79" s="125" t="s">
        <v>329</v>
      </c>
      <c r="D79" s="28"/>
    </row>
    <row r="80" spans="1:4" ht="12" customHeight="1" x14ac:dyDescent="0.2">
      <c r="A80" s="121"/>
      <c r="B80" s="137" t="s">
        <v>14</v>
      </c>
      <c r="C80" s="125" t="s">
        <v>330</v>
      </c>
      <c r="D80" s="28"/>
    </row>
    <row r="81" spans="1:12" ht="12" customHeight="1" x14ac:dyDescent="0.2">
      <c r="A81" s="121"/>
      <c r="B81" s="137" t="s">
        <v>150</v>
      </c>
      <c r="C81" s="125" t="s">
        <v>331</v>
      </c>
      <c r="D81" s="28"/>
    </row>
    <row r="82" spans="1:12" ht="12" customHeight="1" x14ac:dyDescent="0.2">
      <c r="A82" s="121"/>
      <c r="B82" s="137" t="s">
        <v>152</v>
      </c>
      <c r="C82" s="125" t="s">
        <v>332</v>
      </c>
      <c r="D82" s="28"/>
    </row>
    <row r="83" spans="1:12" ht="12" customHeight="1" x14ac:dyDescent="0.2">
      <c r="A83" s="121"/>
      <c r="B83" s="137" t="s">
        <v>154</v>
      </c>
      <c r="C83" s="125" t="s">
        <v>333</v>
      </c>
      <c r="D83" s="28"/>
    </row>
    <row r="84" spans="1:12" s="165" customFormat="1" ht="12" customHeight="1" x14ac:dyDescent="0.2">
      <c r="A84" s="121"/>
      <c r="B84" s="137" t="s">
        <v>156</v>
      </c>
      <c r="C84" s="125" t="s">
        <v>334</v>
      </c>
      <c r="D84" s="28"/>
    </row>
    <row r="85" spans="1:12" ht="12" customHeight="1" x14ac:dyDescent="0.2">
      <c r="A85" s="121"/>
      <c r="B85" s="137" t="s">
        <v>158</v>
      </c>
      <c r="C85" s="125" t="s">
        <v>335</v>
      </c>
      <c r="D85" s="28"/>
      <c r="L85" s="176"/>
    </row>
    <row r="86" spans="1:12" ht="21" customHeight="1" thickBot="1" x14ac:dyDescent="0.25">
      <c r="A86" s="121"/>
      <c r="B86" s="137" t="s">
        <v>160</v>
      </c>
      <c r="C86" s="126" t="s">
        <v>336</v>
      </c>
      <c r="D86" s="28"/>
    </row>
    <row r="87" spans="1:12" ht="12" customHeight="1" thickBot="1" x14ac:dyDescent="0.25">
      <c r="A87" s="146" t="s">
        <v>16</v>
      </c>
      <c r="B87" s="177"/>
      <c r="C87" s="178" t="s">
        <v>337</v>
      </c>
      <c r="D87" s="179">
        <f>SUM(D88:D89)</f>
        <v>0</v>
      </c>
    </row>
    <row r="88" spans="1:12" s="165" customFormat="1" ht="12" customHeight="1" x14ac:dyDescent="0.2">
      <c r="A88" s="127"/>
      <c r="B88" s="134" t="s">
        <v>18</v>
      </c>
      <c r="C88" s="180" t="s">
        <v>163</v>
      </c>
      <c r="D88" s="128"/>
    </row>
    <row r="89" spans="1:12" s="165" customFormat="1" ht="12" customHeight="1" thickBot="1" x14ac:dyDescent="0.25">
      <c r="A89" s="140"/>
      <c r="B89" s="141" t="s">
        <v>20</v>
      </c>
      <c r="C89" s="181" t="s">
        <v>164</v>
      </c>
      <c r="D89" s="142"/>
    </row>
    <row r="90" spans="1:12" s="165" customFormat="1" ht="12" customHeight="1" thickBot="1" x14ac:dyDescent="0.25">
      <c r="A90" s="182" t="s">
        <v>165</v>
      </c>
      <c r="B90" s="183"/>
      <c r="C90" s="119" t="s">
        <v>166</v>
      </c>
      <c r="D90" s="184"/>
    </row>
    <row r="91" spans="1:12" s="165" customFormat="1" ht="12" customHeight="1" thickBot="1" x14ac:dyDescent="0.25">
      <c r="A91" s="110" t="s">
        <v>36</v>
      </c>
      <c r="B91" s="185"/>
      <c r="C91" s="186" t="s">
        <v>338</v>
      </c>
      <c r="D91" s="48"/>
    </row>
    <row r="92" spans="1:12" s="165" customFormat="1" ht="12" customHeight="1" thickBot="1" x14ac:dyDescent="0.25">
      <c r="A92" s="110" t="s">
        <v>49</v>
      </c>
      <c r="B92" s="3"/>
      <c r="C92" s="118" t="s">
        <v>339</v>
      </c>
      <c r="D92" s="413">
        <f>D62+D76+D87</f>
        <v>28754800</v>
      </c>
    </row>
    <row r="93" spans="1:12" s="165" customFormat="1" ht="12" customHeight="1" thickBot="1" x14ac:dyDescent="0.25">
      <c r="A93" s="110" t="s">
        <v>185</v>
      </c>
      <c r="B93" s="3"/>
      <c r="C93" s="118" t="s">
        <v>340</v>
      </c>
      <c r="D93" s="39"/>
    </row>
    <row r="94" spans="1:12" ht="12.75" customHeight="1" x14ac:dyDescent="0.2">
      <c r="A94" s="143"/>
      <c r="B94" s="137" t="s">
        <v>341</v>
      </c>
      <c r="C94" s="150" t="s">
        <v>342</v>
      </c>
      <c r="D94" s="24"/>
    </row>
    <row r="95" spans="1:12" ht="12" customHeight="1" thickBot="1" x14ac:dyDescent="0.25">
      <c r="A95" s="130"/>
      <c r="B95" s="173" t="s">
        <v>74</v>
      </c>
      <c r="C95" s="152" t="s">
        <v>343</v>
      </c>
      <c r="D95" s="35"/>
    </row>
    <row r="96" spans="1:12" ht="15" customHeight="1" thickBot="1" x14ac:dyDescent="0.25">
      <c r="A96" s="110" t="s">
        <v>76</v>
      </c>
      <c r="B96" s="144"/>
      <c r="C96" s="118" t="s">
        <v>344</v>
      </c>
      <c r="D96" s="39"/>
    </row>
    <row r="97" spans="1:4" ht="13.5" thickBot="1" x14ac:dyDescent="0.25"/>
    <row r="98" spans="1:4" ht="15" customHeight="1" thickBot="1" x14ac:dyDescent="0.25">
      <c r="A98" s="187" t="s">
        <v>345</v>
      </c>
      <c r="B98" s="188"/>
      <c r="C98" s="189"/>
      <c r="D98" s="190">
        <v>6</v>
      </c>
    </row>
    <row r="99" spans="1:4" ht="14.25" customHeight="1" thickBot="1" x14ac:dyDescent="0.25">
      <c r="A99" s="187" t="s">
        <v>346</v>
      </c>
      <c r="B99" s="188"/>
      <c r="C99" s="189"/>
      <c r="D99" s="190"/>
    </row>
  </sheetData>
  <mergeCells count="2">
    <mergeCell ref="A2:B2"/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9"/>
  <sheetViews>
    <sheetView workbookViewId="0">
      <selection activeCell="G58" sqref="G58:H58"/>
    </sheetView>
  </sheetViews>
  <sheetFormatPr defaultRowHeight="12.75" x14ac:dyDescent="0.2"/>
  <cols>
    <col min="1" max="1" width="9.6640625" style="89" customWidth="1"/>
    <col min="2" max="2" width="9.6640625" style="90" customWidth="1"/>
    <col min="3" max="3" width="72" style="90" customWidth="1"/>
    <col min="4" max="4" width="25" style="91" customWidth="1"/>
    <col min="5" max="16384" width="9.33203125" style="92"/>
  </cols>
  <sheetData>
    <row r="1" spans="1:4" s="97" customFormat="1" ht="16.5" customHeight="1" thickBot="1" x14ac:dyDescent="0.25">
      <c r="A1" s="93"/>
      <c r="B1" s="94"/>
      <c r="C1" s="95"/>
      <c r="D1" s="96" t="s">
        <v>490</v>
      </c>
    </row>
    <row r="2" spans="1:4" s="100" customFormat="1" ht="25.5" customHeight="1" x14ac:dyDescent="0.2">
      <c r="A2" s="634"/>
      <c r="B2" s="634"/>
      <c r="C2" s="98" t="s">
        <v>300</v>
      </c>
      <c r="D2" s="99"/>
    </row>
    <row r="3" spans="1:4" s="100" customFormat="1" ht="16.5" thickBot="1" x14ac:dyDescent="0.25">
      <c r="A3" s="101" t="s">
        <v>301</v>
      </c>
      <c r="B3" s="102"/>
      <c r="C3" s="103" t="s">
        <v>488</v>
      </c>
      <c r="D3" s="104" t="s">
        <v>302</v>
      </c>
    </row>
    <row r="4" spans="1:4" s="107" customFormat="1" ht="15.95" customHeight="1" thickBot="1" x14ac:dyDescent="0.3">
      <c r="A4" s="105"/>
      <c r="B4" s="105"/>
      <c r="C4" s="105"/>
      <c r="D4" s="106" t="s">
        <v>435</v>
      </c>
    </row>
    <row r="5" spans="1:4" ht="13.5" customHeight="1" thickBot="1" x14ac:dyDescent="0.25">
      <c r="A5" s="635" t="s">
        <v>303</v>
      </c>
      <c r="B5" s="635"/>
      <c r="C5" s="108" t="s">
        <v>304</v>
      </c>
      <c r="D5" s="109" t="s">
        <v>305</v>
      </c>
    </row>
    <row r="6" spans="1:4" s="113" customFormat="1" ht="12.95" customHeight="1" thickBot="1" x14ac:dyDescent="0.25">
      <c r="A6" s="110">
        <v>1</v>
      </c>
      <c r="B6" s="111">
        <v>2</v>
      </c>
      <c r="C6" s="111">
        <v>3</v>
      </c>
      <c r="D6" s="112">
        <v>4</v>
      </c>
    </row>
    <row r="7" spans="1:4" s="113" customFormat="1" ht="15.95" customHeight="1" thickBot="1" x14ac:dyDescent="0.25">
      <c r="A7" s="114"/>
      <c r="B7" s="115"/>
      <c r="C7" s="115" t="s">
        <v>190</v>
      </c>
      <c r="D7" s="116"/>
    </row>
    <row r="8" spans="1:4" s="113" customFormat="1" ht="12" customHeight="1" thickBot="1" x14ac:dyDescent="0.25">
      <c r="A8" s="110" t="s">
        <v>4</v>
      </c>
      <c r="B8" s="117"/>
      <c r="C8" s="118" t="s">
        <v>306</v>
      </c>
      <c r="D8" s="39"/>
    </row>
    <row r="9" spans="1:4" s="120" customFormat="1" ht="12" customHeight="1" thickBot="1" x14ac:dyDescent="0.25">
      <c r="A9" s="110" t="s">
        <v>6</v>
      </c>
      <c r="B9" s="117"/>
      <c r="C9" s="119" t="s">
        <v>307</v>
      </c>
      <c r="D9" s="39">
        <f>SUM(D10:D13)</f>
        <v>0</v>
      </c>
    </row>
    <row r="10" spans="1:4" s="124" customFormat="1" ht="12" customHeight="1" x14ac:dyDescent="0.2">
      <c r="A10" s="121"/>
      <c r="B10" s="122" t="s">
        <v>8</v>
      </c>
      <c r="C10" s="123" t="s">
        <v>9</v>
      </c>
      <c r="D10" s="28"/>
    </row>
    <row r="11" spans="1:4" s="124" customFormat="1" ht="12" customHeight="1" x14ac:dyDescent="0.2">
      <c r="A11" s="121"/>
      <c r="B11" s="122" t="s">
        <v>10</v>
      </c>
      <c r="C11" s="125" t="s">
        <v>11</v>
      </c>
      <c r="D11" s="28"/>
    </row>
    <row r="12" spans="1:4" s="124" customFormat="1" ht="12" customHeight="1" x14ac:dyDescent="0.2">
      <c r="A12" s="121"/>
      <c r="B12" s="122" t="s">
        <v>12</v>
      </c>
      <c r="C12" s="125" t="s">
        <v>13</v>
      </c>
      <c r="D12" s="28"/>
    </row>
    <row r="13" spans="1:4" s="124" customFormat="1" ht="12" customHeight="1" thickBot="1" x14ac:dyDescent="0.25">
      <c r="A13" s="121"/>
      <c r="B13" s="122" t="s">
        <v>14</v>
      </c>
      <c r="C13" s="126" t="s">
        <v>15</v>
      </c>
      <c r="D13" s="28"/>
    </row>
    <row r="14" spans="1:4" s="120" customFormat="1" ht="12" customHeight="1" thickBot="1" x14ac:dyDescent="0.25">
      <c r="A14" s="110" t="s">
        <v>16</v>
      </c>
      <c r="B14" s="117"/>
      <c r="C14" s="119" t="s">
        <v>17</v>
      </c>
      <c r="D14" s="39">
        <f>SUM(D15:D22)</f>
        <v>12525591</v>
      </c>
    </row>
    <row r="15" spans="1:4" s="120" customFormat="1" ht="12" customHeight="1" x14ac:dyDescent="0.2">
      <c r="A15" s="127"/>
      <c r="B15" s="122" t="s">
        <v>18</v>
      </c>
      <c r="C15" s="123" t="s">
        <v>19</v>
      </c>
      <c r="D15" s="128"/>
    </row>
    <row r="16" spans="1:4" s="120" customFormat="1" ht="12" customHeight="1" x14ac:dyDescent="0.2">
      <c r="A16" s="121"/>
      <c r="B16" s="122" t="s">
        <v>20</v>
      </c>
      <c r="C16" s="125" t="s">
        <v>21</v>
      </c>
      <c r="D16" s="28">
        <v>10407591</v>
      </c>
    </row>
    <row r="17" spans="1:4" s="120" customFormat="1" ht="12" customHeight="1" x14ac:dyDescent="0.2">
      <c r="A17" s="121"/>
      <c r="B17" s="122" t="s">
        <v>22</v>
      </c>
      <c r="C17" s="125" t="s">
        <v>23</v>
      </c>
      <c r="D17" s="28"/>
    </row>
    <row r="18" spans="1:4" s="120" customFormat="1" ht="12" customHeight="1" x14ac:dyDescent="0.2">
      <c r="A18" s="121"/>
      <c r="B18" s="122" t="s">
        <v>24</v>
      </c>
      <c r="C18" s="125" t="s">
        <v>25</v>
      </c>
      <c r="D18" s="28"/>
    </row>
    <row r="19" spans="1:4" s="120" customFormat="1" ht="12" customHeight="1" x14ac:dyDescent="0.2">
      <c r="A19" s="121"/>
      <c r="B19" s="122" t="s">
        <v>26</v>
      </c>
      <c r="C19" s="125" t="s">
        <v>27</v>
      </c>
      <c r="D19" s="28"/>
    </row>
    <row r="20" spans="1:4" s="120" customFormat="1" ht="12" customHeight="1" x14ac:dyDescent="0.2">
      <c r="A20" s="129"/>
      <c r="B20" s="122" t="s">
        <v>28</v>
      </c>
      <c r="C20" s="125" t="s">
        <v>29</v>
      </c>
      <c r="D20" s="43">
        <v>2105000</v>
      </c>
    </row>
    <row r="21" spans="1:4" s="124" customFormat="1" ht="12" customHeight="1" x14ac:dyDescent="0.2">
      <c r="A21" s="121"/>
      <c r="B21" s="122" t="s">
        <v>30</v>
      </c>
      <c r="C21" s="125" t="s">
        <v>31</v>
      </c>
      <c r="D21" s="28">
        <v>3000</v>
      </c>
    </row>
    <row r="22" spans="1:4" s="124" customFormat="1" ht="12" customHeight="1" thickBot="1" x14ac:dyDescent="0.25">
      <c r="A22" s="130"/>
      <c r="B22" s="131" t="s">
        <v>32</v>
      </c>
      <c r="C22" s="126" t="s">
        <v>33</v>
      </c>
      <c r="D22" s="35">
        <v>10000</v>
      </c>
    </row>
    <row r="23" spans="1:4" s="124" customFormat="1" ht="12" customHeight="1" thickBot="1" x14ac:dyDescent="0.25">
      <c r="A23" s="110" t="s">
        <v>165</v>
      </c>
      <c r="B23" s="132"/>
      <c r="C23" s="119" t="s">
        <v>35</v>
      </c>
      <c r="D23" s="48"/>
    </row>
    <row r="24" spans="1:4" s="120" customFormat="1" ht="12" customHeight="1" thickBot="1" x14ac:dyDescent="0.25">
      <c r="A24" s="110" t="s">
        <v>36</v>
      </c>
      <c r="B24" s="117"/>
      <c r="C24" s="119" t="s">
        <v>308</v>
      </c>
      <c r="D24" s="39">
        <f>SUM(D25:D32)</f>
        <v>0</v>
      </c>
    </row>
    <row r="25" spans="1:4" s="124" customFormat="1" ht="12" customHeight="1" x14ac:dyDescent="0.2">
      <c r="A25" s="121"/>
      <c r="B25" s="122" t="s">
        <v>37</v>
      </c>
      <c r="C25" s="123" t="s">
        <v>309</v>
      </c>
      <c r="D25" s="28"/>
    </row>
    <row r="26" spans="1:4" s="124" customFormat="1" ht="12" customHeight="1" x14ac:dyDescent="0.2">
      <c r="A26" s="121"/>
      <c r="B26" s="122" t="s">
        <v>38</v>
      </c>
      <c r="C26" s="125" t="s">
        <v>421</v>
      </c>
      <c r="D26" s="28"/>
    </row>
    <row r="27" spans="1:4" s="124" customFormat="1" ht="12" customHeight="1" x14ac:dyDescent="0.2">
      <c r="A27" s="121"/>
      <c r="B27" s="122" t="s">
        <v>39</v>
      </c>
      <c r="C27" s="125" t="s">
        <v>41</v>
      </c>
      <c r="D27" s="28"/>
    </row>
    <row r="28" spans="1:4" s="124" customFormat="1" ht="12" customHeight="1" x14ac:dyDescent="0.2">
      <c r="A28" s="121"/>
      <c r="B28" s="122" t="s">
        <v>40</v>
      </c>
      <c r="C28" s="125" t="s">
        <v>43</v>
      </c>
      <c r="D28" s="28"/>
    </row>
    <row r="29" spans="1:4" s="124" customFormat="1" ht="12" customHeight="1" x14ac:dyDescent="0.2">
      <c r="A29" s="121"/>
      <c r="B29" s="122" t="s">
        <v>42</v>
      </c>
      <c r="C29" s="125" t="s">
        <v>45</v>
      </c>
      <c r="D29" s="28"/>
    </row>
    <row r="30" spans="1:4" s="124" customFormat="1" ht="12" customHeight="1" x14ac:dyDescent="0.2">
      <c r="A30" s="121"/>
      <c r="B30" s="122" t="s">
        <v>44</v>
      </c>
      <c r="C30" s="125" t="s">
        <v>310</v>
      </c>
      <c r="D30" s="28"/>
    </row>
    <row r="31" spans="1:4" s="124" customFormat="1" ht="12" customHeight="1" x14ac:dyDescent="0.2">
      <c r="A31" s="121"/>
      <c r="B31" s="122" t="s">
        <v>46</v>
      </c>
      <c r="C31" s="125" t="s">
        <v>47</v>
      </c>
      <c r="D31" s="28"/>
    </row>
    <row r="32" spans="1:4" s="124" customFormat="1" ht="12" customHeight="1" thickBot="1" x14ac:dyDescent="0.25">
      <c r="A32" s="130"/>
      <c r="B32" s="131" t="s">
        <v>48</v>
      </c>
      <c r="C32" s="133" t="s">
        <v>311</v>
      </c>
      <c r="D32" s="35"/>
    </row>
    <row r="33" spans="1:4" s="124" customFormat="1" ht="12" customHeight="1" thickBot="1" x14ac:dyDescent="0.25">
      <c r="A33" s="110" t="s">
        <v>49</v>
      </c>
      <c r="B33" s="3"/>
      <c r="C33" s="118" t="s">
        <v>312</v>
      </c>
      <c r="D33" s="39">
        <f>SUM(D34:D45)</f>
        <v>0</v>
      </c>
    </row>
    <row r="34" spans="1:4" s="124" customFormat="1" ht="12" customHeight="1" x14ac:dyDescent="0.2">
      <c r="A34" s="127"/>
      <c r="B34" s="134" t="s">
        <v>50</v>
      </c>
      <c r="C34" s="135" t="s">
        <v>51</v>
      </c>
      <c r="D34" s="136"/>
    </row>
    <row r="35" spans="1:4" s="124" customFormat="1" ht="12" customHeight="1" x14ac:dyDescent="0.2">
      <c r="A35" s="121"/>
      <c r="B35" s="137" t="s">
        <v>52</v>
      </c>
      <c r="C35" s="125" t="s">
        <v>53</v>
      </c>
      <c r="D35" s="28"/>
    </row>
    <row r="36" spans="1:4" s="124" customFormat="1" ht="12" customHeight="1" x14ac:dyDescent="0.2">
      <c r="A36" s="121"/>
      <c r="B36" s="137" t="s">
        <v>54</v>
      </c>
      <c r="C36" s="125" t="s">
        <v>55</v>
      </c>
      <c r="D36" s="28"/>
    </row>
    <row r="37" spans="1:4" s="124" customFormat="1" ht="12" customHeight="1" x14ac:dyDescent="0.2">
      <c r="A37" s="121"/>
      <c r="B37" s="137" t="s">
        <v>56</v>
      </c>
      <c r="C37" s="125" t="s">
        <v>57</v>
      </c>
      <c r="D37" s="28"/>
    </row>
    <row r="38" spans="1:4" s="124" customFormat="1" ht="12" customHeight="1" x14ac:dyDescent="0.2">
      <c r="A38" s="121"/>
      <c r="B38" s="137" t="s">
        <v>58</v>
      </c>
      <c r="C38" s="125" t="s">
        <v>59</v>
      </c>
      <c r="D38" s="28"/>
    </row>
    <row r="39" spans="1:4" s="124" customFormat="1" ht="12" customHeight="1" x14ac:dyDescent="0.2">
      <c r="A39" s="121"/>
      <c r="B39" s="137" t="s">
        <v>60</v>
      </c>
      <c r="C39" s="125" t="s">
        <v>61</v>
      </c>
      <c r="D39" s="28"/>
    </row>
    <row r="40" spans="1:4" s="124" customFormat="1" ht="12" customHeight="1" x14ac:dyDescent="0.2">
      <c r="A40" s="121"/>
      <c r="B40" s="137" t="s">
        <v>62</v>
      </c>
      <c r="C40" s="138" t="s">
        <v>63</v>
      </c>
      <c r="D40" s="139"/>
    </row>
    <row r="41" spans="1:4" s="124" customFormat="1" ht="12" customHeight="1" x14ac:dyDescent="0.2">
      <c r="A41" s="121"/>
      <c r="B41" s="137" t="s">
        <v>64</v>
      </c>
      <c r="C41" s="125" t="s">
        <v>53</v>
      </c>
      <c r="D41" s="28"/>
    </row>
    <row r="42" spans="1:4" s="124" customFormat="1" ht="12" customHeight="1" x14ac:dyDescent="0.2">
      <c r="A42" s="121"/>
      <c r="B42" s="137" t="s">
        <v>65</v>
      </c>
      <c r="C42" s="125" t="s">
        <v>55</v>
      </c>
      <c r="D42" s="28"/>
    </row>
    <row r="43" spans="1:4" s="124" customFormat="1" ht="12" customHeight="1" x14ac:dyDescent="0.2">
      <c r="A43" s="121"/>
      <c r="B43" s="137" t="s">
        <v>66</v>
      </c>
      <c r="C43" s="125" t="s">
        <v>57</v>
      </c>
      <c r="D43" s="28"/>
    </row>
    <row r="44" spans="1:4" s="124" customFormat="1" ht="12" customHeight="1" x14ac:dyDescent="0.2">
      <c r="A44" s="121"/>
      <c r="B44" s="137" t="s">
        <v>67</v>
      </c>
      <c r="C44" s="125" t="s">
        <v>59</v>
      </c>
      <c r="D44" s="28"/>
    </row>
    <row r="45" spans="1:4" s="124" customFormat="1" ht="12" customHeight="1" thickBot="1" x14ac:dyDescent="0.25">
      <c r="A45" s="140"/>
      <c r="B45" s="141" t="s">
        <v>68</v>
      </c>
      <c r="C45" s="126" t="s">
        <v>69</v>
      </c>
      <c r="D45" s="142"/>
    </row>
    <row r="46" spans="1:4" s="120" customFormat="1" ht="12" customHeight="1" thickBot="1" x14ac:dyDescent="0.25">
      <c r="A46" s="110" t="s">
        <v>185</v>
      </c>
      <c r="B46" s="117"/>
      <c r="C46" s="119" t="s">
        <v>71</v>
      </c>
      <c r="D46" s="39">
        <f>SUM(D47:D48)</f>
        <v>0</v>
      </c>
    </row>
    <row r="47" spans="1:4" s="124" customFormat="1" ht="12" customHeight="1" x14ac:dyDescent="0.2">
      <c r="A47" s="121"/>
      <c r="B47" s="137" t="s">
        <v>72</v>
      </c>
      <c r="C47" s="123" t="s">
        <v>313</v>
      </c>
      <c r="D47" s="28"/>
    </row>
    <row r="48" spans="1:4" s="124" customFormat="1" ht="12" customHeight="1" thickBot="1" x14ac:dyDescent="0.25">
      <c r="A48" s="121"/>
      <c r="B48" s="137" t="s">
        <v>74</v>
      </c>
      <c r="C48" s="126" t="s">
        <v>314</v>
      </c>
      <c r="D48" s="28"/>
    </row>
    <row r="49" spans="1:4" s="124" customFormat="1" ht="12" customHeight="1" thickBot="1" x14ac:dyDescent="0.25">
      <c r="A49" s="110" t="s">
        <v>76</v>
      </c>
      <c r="B49" s="117"/>
      <c r="C49" s="119" t="s">
        <v>315</v>
      </c>
      <c r="D49" s="39">
        <f>+D50+D51+D52</f>
        <v>0</v>
      </c>
    </row>
    <row r="50" spans="1:4" s="124" customFormat="1" ht="12" customHeight="1" x14ac:dyDescent="0.2">
      <c r="A50" s="143"/>
      <c r="B50" s="137" t="s">
        <v>78</v>
      </c>
      <c r="C50" s="123" t="s">
        <v>79</v>
      </c>
      <c r="D50" s="24"/>
    </row>
    <row r="51" spans="1:4" s="124" customFormat="1" ht="12" customHeight="1" x14ac:dyDescent="0.2">
      <c r="A51" s="143"/>
      <c r="B51" s="137" t="s">
        <v>80</v>
      </c>
      <c r="C51" s="125" t="s">
        <v>81</v>
      </c>
      <c r="D51" s="24"/>
    </row>
    <row r="52" spans="1:4" s="124" customFormat="1" ht="12" customHeight="1" thickBot="1" x14ac:dyDescent="0.25">
      <c r="A52" s="121"/>
      <c r="B52" s="137" t="s">
        <v>82</v>
      </c>
      <c r="C52" s="133" t="s">
        <v>83</v>
      </c>
      <c r="D52" s="28"/>
    </row>
    <row r="53" spans="1:4" s="124" customFormat="1" ht="12" customHeight="1" thickBot="1" x14ac:dyDescent="0.25">
      <c r="A53" s="110" t="s">
        <v>188</v>
      </c>
      <c r="B53" s="144"/>
      <c r="C53" s="118" t="s">
        <v>85</v>
      </c>
      <c r="D53" s="145"/>
    </row>
    <row r="54" spans="1:4" s="120" customFormat="1" ht="12" customHeight="1" thickBot="1" x14ac:dyDescent="0.25">
      <c r="A54" s="146" t="s">
        <v>86</v>
      </c>
      <c r="B54" s="147"/>
      <c r="C54" s="118" t="s">
        <v>316</v>
      </c>
      <c r="D54" s="412">
        <f>D14</f>
        <v>12525591</v>
      </c>
    </row>
    <row r="55" spans="1:4" s="120" customFormat="1" ht="12" customHeight="1" thickBot="1" x14ac:dyDescent="0.25">
      <c r="A55" s="110" t="s">
        <v>88</v>
      </c>
      <c r="B55" s="148"/>
      <c r="C55" s="118" t="s">
        <v>89</v>
      </c>
      <c r="D55" s="149"/>
    </row>
    <row r="56" spans="1:4" s="120" customFormat="1" ht="12" customHeight="1" x14ac:dyDescent="0.2">
      <c r="A56" s="127"/>
      <c r="B56" s="134" t="s">
        <v>90</v>
      </c>
      <c r="C56" s="150" t="s">
        <v>446</v>
      </c>
      <c r="D56" s="151">
        <v>1290674</v>
      </c>
    </row>
    <row r="57" spans="1:4" s="120" customFormat="1" ht="12" customHeight="1" thickBot="1" x14ac:dyDescent="0.25">
      <c r="A57" s="140"/>
      <c r="B57" s="141" t="s">
        <v>100</v>
      </c>
      <c r="C57" s="152" t="s">
        <v>449</v>
      </c>
      <c r="D57" s="142">
        <v>800000</v>
      </c>
    </row>
    <row r="58" spans="1:4" s="124" customFormat="1" ht="12" customHeight="1" thickBot="1" x14ac:dyDescent="0.25">
      <c r="A58" s="153" t="s">
        <v>112</v>
      </c>
      <c r="B58" s="154"/>
      <c r="C58" s="155" t="s">
        <v>317</v>
      </c>
      <c r="D58" s="39">
        <f>D56+D57+D54</f>
        <v>14616265</v>
      </c>
    </row>
    <row r="59" spans="1:4" s="124" customFormat="1" ht="15" customHeight="1" x14ac:dyDescent="0.2">
      <c r="A59" s="156"/>
      <c r="B59" s="156"/>
      <c r="C59" s="157"/>
      <c r="D59" s="158"/>
    </row>
    <row r="60" spans="1:4" ht="13.5" thickBot="1" x14ac:dyDescent="0.25">
      <c r="A60" s="159"/>
      <c r="B60" s="160"/>
      <c r="C60" s="160"/>
      <c r="D60" s="161"/>
    </row>
    <row r="61" spans="1:4" s="113" customFormat="1" ht="16.5" customHeight="1" thickBot="1" x14ac:dyDescent="0.25">
      <c r="A61" s="162"/>
      <c r="B61" s="163"/>
      <c r="C61" s="164" t="s">
        <v>191</v>
      </c>
      <c r="D61" s="149"/>
    </row>
    <row r="62" spans="1:4" s="165" customFormat="1" ht="12" customHeight="1" thickBot="1" x14ac:dyDescent="0.25">
      <c r="A62" s="110" t="s">
        <v>4</v>
      </c>
      <c r="B62" s="3"/>
      <c r="C62" s="3" t="s">
        <v>318</v>
      </c>
      <c r="D62" s="39">
        <f>D63+D64+D65</f>
        <v>14616265</v>
      </c>
    </row>
    <row r="63" spans="1:4" ht="12" customHeight="1" x14ac:dyDescent="0.2">
      <c r="A63" s="143"/>
      <c r="B63" s="166" t="s">
        <v>122</v>
      </c>
      <c r="C63" s="167" t="s">
        <v>123</v>
      </c>
      <c r="D63" s="168">
        <v>6826200</v>
      </c>
    </row>
    <row r="64" spans="1:4" ht="12" customHeight="1" x14ac:dyDescent="0.2">
      <c r="A64" s="121"/>
      <c r="B64" s="137" t="s">
        <v>124</v>
      </c>
      <c r="C64" s="169" t="s">
        <v>125</v>
      </c>
      <c r="D64" s="170">
        <v>1192065</v>
      </c>
    </row>
    <row r="65" spans="1:4" ht="12" customHeight="1" x14ac:dyDescent="0.2">
      <c r="A65" s="121"/>
      <c r="B65" s="137" t="s">
        <v>126</v>
      </c>
      <c r="C65" s="169" t="s">
        <v>127</v>
      </c>
      <c r="D65" s="170">
        <v>6598000</v>
      </c>
    </row>
    <row r="66" spans="1:4" ht="12" customHeight="1" x14ac:dyDescent="0.2">
      <c r="A66" s="121"/>
      <c r="B66" s="137" t="s">
        <v>128</v>
      </c>
      <c r="C66" s="169" t="s">
        <v>129</v>
      </c>
      <c r="D66" s="170"/>
    </row>
    <row r="67" spans="1:4" ht="12" customHeight="1" x14ac:dyDescent="0.2">
      <c r="A67" s="121"/>
      <c r="B67" s="137" t="s">
        <v>130</v>
      </c>
      <c r="C67" s="169" t="s">
        <v>131</v>
      </c>
      <c r="D67" s="170"/>
    </row>
    <row r="68" spans="1:4" ht="12" customHeight="1" x14ac:dyDescent="0.2">
      <c r="A68" s="121"/>
      <c r="B68" s="137" t="s">
        <v>132</v>
      </c>
      <c r="C68" s="169" t="s">
        <v>133</v>
      </c>
      <c r="D68" s="170"/>
    </row>
    <row r="69" spans="1:4" ht="12" customHeight="1" x14ac:dyDescent="0.2">
      <c r="A69" s="121"/>
      <c r="B69" s="137" t="s">
        <v>134</v>
      </c>
      <c r="C69" s="171" t="s">
        <v>319</v>
      </c>
      <c r="D69" s="170"/>
    </row>
    <row r="70" spans="1:4" ht="12" customHeight="1" x14ac:dyDescent="0.2">
      <c r="A70" s="121"/>
      <c r="B70" s="137" t="s">
        <v>136</v>
      </c>
      <c r="C70" s="125" t="s">
        <v>320</v>
      </c>
      <c r="D70" s="170"/>
    </row>
    <row r="71" spans="1:4" ht="12" customHeight="1" x14ac:dyDescent="0.2">
      <c r="A71" s="121"/>
      <c r="B71" s="137" t="s">
        <v>138</v>
      </c>
      <c r="C71" s="125" t="s">
        <v>321</v>
      </c>
      <c r="D71" s="170"/>
    </row>
    <row r="72" spans="1:4" ht="12" customHeight="1" x14ac:dyDescent="0.2">
      <c r="A72" s="121"/>
      <c r="B72" s="137" t="s">
        <v>140</v>
      </c>
      <c r="C72" s="125" t="s">
        <v>322</v>
      </c>
      <c r="D72" s="170"/>
    </row>
    <row r="73" spans="1:4" ht="12" customHeight="1" x14ac:dyDescent="0.2">
      <c r="A73" s="121"/>
      <c r="B73" s="137" t="s">
        <v>142</v>
      </c>
      <c r="C73" s="172" t="s">
        <v>323</v>
      </c>
      <c r="D73" s="170"/>
    </row>
    <row r="74" spans="1:4" ht="12" customHeight="1" x14ac:dyDescent="0.2">
      <c r="A74" s="121"/>
      <c r="B74" s="137" t="s">
        <v>144</v>
      </c>
      <c r="C74" s="169" t="s">
        <v>324</v>
      </c>
      <c r="D74" s="170"/>
    </row>
    <row r="75" spans="1:4" ht="12" customHeight="1" thickBot="1" x14ac:dyDescent="0.25">
      <c r="A75" s="130"/>
      <c r="B75" s="173" t="s">
        <v>325</v>
      </c>
      <c r="C75" s="174" t="s">
        <v>326</v>
      </c>
      <c r="D75" s="4"/>
    </row>
    <row r="76" spans="1:4" ht="12" customHeight="1" thickBot="1" x14ac:dyDescent="0.25">
      <c r="A76" s="110" t="s">
        <v>6</v>
      </c>
      <c r="B76" s="3"/>
      <c r="C76" s="175" t="s">
        <v>327</v>
      </c>
      <c r="D76" s="149"/>
    </row>
    <row r="77" spans="1:4" s="165" customFormat="1" ht="12" customHeight="1" x14ac:dyDescent="0.2">
      <c r="A77" s="143"/>
      <c r="B77" s="166" t="s">
        <v>8</v>
      </c>
      <c r="C77" s="150" t="s">
        <v>328</v>
      </c>
      <c r="D77" s="24"/>
    </row>
    <row r="78" spans="1:4" ht="12" customHeight="1" x14ac:dyDescent="0.2">
      <c r="A78" s="121"/>
      <c r="B78" s="137" t="s">
        <v>10</v>
      </c>
      <c r="C78" s="125" t="s">
        <v>147</v>
      </c>
      <c r="D78" s="28"/>
    </row>
    <row r="79" spans="1:4" ht="12" customHeight="1" x14ac:dyDescent="0.2">
      <c r="A79" s="121"/>
      <c r="B79" s="137" t="s">
        <v>12</v>
      </c>
      <c r="C79" s="125" t="s">
        <v>329</v>
      </c>
      <c r="D79" s="28"/>
    </row>
    <row r="80" spans="1:4" ht="12" customHeight="1" x14ac:dyDescent="0.2">
      <c r="A80" s="121"/>
      <c r="B80" s="137" t="s">
        <v>14</v>
      </c>
      <c r="C80" s="125" t="s">
        <v>330</v>
      </c>
      <c r="D80" s="28"/>
    </row>
    <row r="81" spans="1:12" ht="12" customHeight="1" x14ac:dyDescent="0.2">
      <c r="A81" s="121"/>
      <c r="B81" s="137" t="s">
        <v>150</v>
      </c>
      <c r="C81" s="125" t="s">
        <v>331</v>
      </c>
      <c r="D81" s="28"/>
    </row>
    <row r="82" spans="1:12" ht="12" customHeight="1" x14ac:dyDescent="0.2">
      <c r="A82" s="121"/>
      <c r="B82" s="137" t="s">
        <v>152</v>
      </c>
      <c r="C82" s="125" t="s">
        <v>332</v>
      </c>
      <c r="D82" s="28"/>
    </row>
    <row r="83" spans="1:12" ht="12" customHeight="1" x14ac:dyDescent="0.2">
      <c r="A83" s="121"/>
      <c r="B83" s="137" t="s">
        <v>154</v>
      </c>
      <c r="C83" s="125" t="s">
        <v>333</v>
      </c>
      <c r="D83" s="28"/>
    </row>
    <row r="84" spans="1:12" s="165" customFormat="1" ht="12" customHeight="1" x14ac:dyDescent="0.2">
      <c r="A84" s="121"/>
      <c r="B84" s="137" t="s">
        <v>156</v>
      </c>
      <c r="C84" s="125" t="s">
        <v>334</v>
      </c>
      <c r="D84" s="28"/>
    </row>
    <row r="85" spans="1:12" ht="12" customHeight="1" x14ac:dyDescent="0.2">
      <c r="A85" s="121"/>
      <c r="B85" s="137" t="s">
        <v>158</v>
      </c>
      <c r="C85" s="125" t="s">
        <v>335</v>
      </c>
      <c r="D85" s="28"/>
      <c r="L85" s="176"/>
    </row>
    <row r="86" spans="1:12" ht="21" customHeight="1" thickBot="1" x14ac:dyDescent="0.25">
      <c r="A86" s="121"/>
      <c r="B86" s="137" t="s">
        <v>160</v>
      </c>
      <c r="C86" s="126" t="s">
        <v>336</v>
      </c>
      <c r="D86" s="28"/>
    </row>
    <row r="87" spans="1:12" ht="12" customHeight="1" thickBot="1" x14ac:dyDescent="0.25">
      <c r="A87" s="146" t="s">
        <v>16</v>
      </c>
      <c r="B87" s="177"/>
      <c r="C87" s="178" t="s">
        <v>337</v>
      </c>
      <c r="D87" s="179">
        <f>SUM(D88:D89)</f>
        <v>0</v>
      </c>
    </row>
    <row r="88" spans="1:12" s="165" customFormat="1" ht="12" customHeight="1" x14ac:dyDescent="0.2">
      <c r="A88" s="127"/>
      <c r="B88" s="134" t="s">
        <v>18</v>
      </c>
      <c r="C88" s="180" t="s">
        <v>163</v>
      </c>
      <c r="D88" s="128"/>
    </row>
    <row r="89" spans="1:12" s="165" customFormat="1" ht="12" customHeight="1" thickBot="1" x14ac:dyDescent="0.25">
      <c r="A89" s="140"/>
      <c r="B89" s="141" t="s">
        <v>20</v>
      </c>
      <c r="C89" s="181" t="s">
        <v>164</v>
      </c>
      <c r="D89" s="142"/>
    </row>
    <row r="90" spans="1:12" s="165" customFormat="1" ht="12" customHeight="1" thickBot="1" x14ac:dyDescent="0.25">
      <c r="A90" s="182" t="s">
        <v>165</v>
      </c>
      <c r="B90" s="183"/>
      <c r="C90" s="119" t="s">
        <v>166</v>
      </c>
      <c r="D90" s="184"/>
    </row>
    <row r="91" spans="1:12" s="165" customFormat="1" ht="12" customHeight="1" thickBot="1" x14ac:dyDescent="0.25">
      <c r="A91" s="110" t="s">
        <v>36</v>
      </c>
      <c r="B91" s="185"/>
      <c r="C91" s="186" t="s">
        <v>338</v>
      </c>
      <c r="D91" s="48"/>
    </row>
    <row r="92" spans="1:12" s="165" customFormat="1" ht="12" customHeight="1" thickBot="1" x14ac:dyDescent="0.25">
      <c r="A92" s="110" t="s">
        <v>49</v>
      </c>
      <c r="B92" s="3"/>
      <c r="C92" s="118" t="s">
        <v>339</v>
      </c>
      <c r="D92" s="413">
        <f>D62+D76+D87</f>
        <v>14616265</v>
      </c>
    </row>
    <row r="93" spans="1:12" s="165" customFormat="1" ht="12" customHeight="1" thickBot="1" x14ac:dyDescent="0.25">
      <c r="A93" s="110" t="s">
        <v>185</v>
      </c>
      <c r="B93" s="3"/>
      <c r="C93" s="118" t="s">
        <v>340</v>
      </c>
      <c r="D93" s="39"/>
    </row>
    <row r="94" spans="1:12" ht="12.75" customHeight="1" x14ac:dyDescent="0.2">
      <c r="A94" s="143"/>
      <c r="B94" s="137" t="s">
        <v>341</v>
      </c>
      <c r="C94" s="150" t="s">
        <v>342</v>
      </c>
      <c r="D94" s="24"/>
    </row>
    <row r="95" spans="1:12" ht="12" customHeight="1" thickBot="1" x14ac:dyDescent="0.25">
      <c r="A95" s="130"/>
      <c r="B95" s="173" t="s">
        <v>74</v>
      </c>
      <c r="C95" s="152" t="s">
        <v>343</v>
      </c>
      <c r="D95" s="35"/>
    </row>
    <row r="96" spans="1:12" ht="15" customHeight="1" thickBot="1" x14ac:dyDescent="0.25">
      <c r="A96" s="110" t="s">
        <v>76</v>
      </c>
      <c r="B96" s="144"/>
      <c r="C96" s="118" t="s">
        <v>344</v>
      </c>
      <c r="D96" s="39">
        <f>D92</f>
        <v>14616265</v>
      </c>
    </row>
    <row r="97" spans="1:4" ht="13.5" thickBot="1" x14ac:dyDescent="0.25"/>
    <row r="98" spans="1:4" ht="15" customHeight="1" thickBot="1" x14ac:dyDescent="0.25">
      <c r="A98" s="187" t="s">
        <v>345</v>
      </c>
      <c r="B98" s="188"/>
      <c r="C98" s="189"/>
      <c r="D98" s="190">
        <v>3</v>
      </c>
    </row>
    <row r="99" spans="1:4" ht="14.25" customHeight="1" thickBot="1" x14ac:dyDescent="0.25">
      <c r="A99" s="187" t="s">
        <v>346</v>
      </c>
      <c r="B99" s="188"/>
      <c r="C99" s="189"/>
      <c r="D99" s="190"/>
    </row>
  </sheetData>
  <mergeCells count="2">
    <mergeCell ref="A2:B2"/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24D1-85D1-4FB7-88EB-241DBA3A7C6E}">
  <dimension ref="A2:F88"/>
  <sheetViews>
    <sheetView workbookViewId="0">
      <selection activeCell="H83" sqref="H83"/>
    </sheetView>
  </sheetViews>
  <sheetFormatPr defaultRowHeight="12.75" x14ac:dyDescent="0.2"/>
  <cols>
    <col min="1" max="1" width="11" bestFit="1" customWidth="1"/>
    <col min="2" max="2" width="34.5" bestFit="1" customWidth="1"/>
    <col min="3" max="3" width="11.5" bestFit="1" customWidth="1"/>
    <col min="4" max="4" width="9.1640625" bestFit="1" customWidth="1"/>
    <col min="5" max="5" width="9" bestFit="1" customWidth="1"/>
    <col min="6" max="6" width="11.5" bestFit="1" customWidth="1"/>
  </cols>
  <sheetData>
    <row r="2" spans="1:6" ht="15.75" x14ac:dyDescent="0.25">
      <c r="A2" s="535"/>
      <c r="B2" s="535"/>
      <c r="C2" s="535"/>
      <c r="D2" s="535"/>
      <c r="E2" s="649" t="s">
        <v>585</v>
      </c>
      <c r="F2" s="650"/>
    </row>
    <row r="3" spans="1:6" ht="15.75" x14ac:dyDescent="0.25">
      <c r="A3" s="535"/>
      <c r="B3" s="535"/>
      <c r="C3" s="535"/>
      <c r="D3" s="535"/>
      <c r="E3" s="535"/>
      <c r="F3" s="535"/>
    </row>
    <row r="4" spans="1:6" ht="18" x14ac:dyDescent="0.25">
      <c r="A4" s="651" t="s">
        <v>580</v>
      </c>
      <c r="B4" s="652"/>
      <c r="C4" s="652"/>
      <c r="D4" s="652"/>
      <c r="E4" s="652"/>
      <c r="F4" s="652"/>
    </row>
    <row r="5" spans="1:6" ht="15.75" x14ac:dyDescent="0.25">
      <c r="A5" s="535"/>
      <c r="B5" s="535"/>
      <c r="C5" s="535"/>
      <c r="D5" s="535"/>
      <c r="E5" s="535"/>
      <c r="F5" s="535"/>
    </row>
    <row r="6" spans="1:6" ht="15.75" x14ac:dyDescent="0.2">
      <c r="A6" s="653" t="s">
        <v>581</v>
      </c>
      <c r="B6" s="639"/>
      <c r="C6" s="639"/>
      <c r="D6" s="639"/>
      <c r="E6" s="639"/>
      <c r="F6" s="639"/>
    </row>
    <row r="7" spans="1:6" ht="15.75" x14ac:dyDescent="0.2">
      <c r="A7" s="653" t="s">
        <v>525</v>
      </c>
      <c r="B7" s="639"/>
      <c r="C7" s="639"/>
      <c r="D7" s="639"/>
      <c r="E7" s="639"/>
      <c r="F7" s="639"/>
    </row>
    <row r="8" spans="1:6" ht="16.5" thickBot="1" x14ac:dyDescent="0.3">
      <c r="A8" s="536"/>
      <c r="B8" s="536"/>
      <c r="C8" s="536"/>
      <c r="D8" s="654" t="s">
        <v>526</v>
      </c>
      <c r="E8" s="654"/>
      <c r="F8" s="654"/>
    </row>
    <row r="9" spans="1:6" x14ac:dyDescent="0.2">
      <c r="A9" s="642" t="s">
        <v>120</v>
      </c>
      <c r="B9" s="656" t="s">
        <v>527</v>
      </c>
      <c r="C9" s="646" t="s">
        <v>582</v>
      </c>
      <c r="D9" s="647"/>
      <c r="E9" s="647"/>
      <c r="F9" s="648"/>
    </row>
    <row r="10" spans="1:6" ht="51" x14ac:dyDescent="0.2">
      <c r="A10" s="655"/>
      <c r="B10" s="657"/>
      <c r="C10" s="537" t="s">
        <v>299</v>
      </c>
      <c r="D10" s="538" t="s">
        <v>528</v>
      </c>
      <c r="E10" s="539" t="s">
        <v>529</v>
      </c>
      <c r="F10" s="540" t="s">
        <v>530</v>
      </c>
    </row>
    <row r="11" spans="1:6" x14ac:dyDescent="0.2">
      <c r="A11" s="541"/>
      <c r="B11" s="541">
        <v>2</v>
      </c>
      <c r="C11" s="542">
        <v>3</v>
      </c>
      <c r="D11" s="542">
        <v>4</v>
      </c>
      <c r="E11" s="542">
        <v>5</v>
      </c>
      <c r="F11" s="543">
        <v>6</v>
      </c>
    </row>
    <row r="12" spans="1:6" ht="15" x14ac:dyDescent="0.2">
      <c r="A12" s="544" t="s">
        <v>4</v>
      </c>
      <c r="B12" s="545" t="s">
        <v>531</v>
      </c>
      <c r="C12" s="546"/>
      <c r="D12" s="546"/>
      <c r="E12" s="547"/>
      <c r="F12" s="548"/>
    </row>
    <row r="13" spans="1:6" x14ac:dyDescent="0.2">
      <c r="A13" s="541" t="s">
        <v>6</v>
      </c>
      <c r="B13" s="549" t="s">
        <v>532</v>
      </c>
      <c r="C13" s="550"/>
      <c r="D13" s="550"/>
      <c r="E13" s="551"/>
      <c r="F13" s="552"/>
    </row>
    <row r="14" spans="1:6" x14ac:dyDescent="0.2">
      <c r="A14" s="553" t="s">
        <v>16</v>
      </c>
      <c r="B14" s="547" t="s">
        <v>533</v>
      </c>
      <c r="C14" s="546"/>
      <c r="D14" s="546"/>
      <c r="E14" s="547"/>
      <c r="F14" s="548"/>
    </row>
    <row r="15" spans="1:6" x14ac:dyDescent="0.2">
      <c r="A15" s="554" t="s">
        <v>165</v>
      </c>
      <c r="B15" s="555" t="s">
        <v>534</v>
      </c>
      <c r="C15" s="556"/>
      <c r="D15" s="556"/>
      <c r="E15" s="557"/>
      <c r="F15" s="552"/>
    </row>
    <row r="16" spans="1:6" x14ac:dyDescent="0.2">
      <c r="A16" s="554" t="s">
        <v>36</v>
      </c>
      <c r="B16" s="555" t="s">
        <v>535</v>
      </c>
      <c r="C16" s="556"/>
      <c r="D16" s="556"/>
      <c r="E16" s="557"/>
      <c r="F16" s="552"/>
    </row>
    <row r="17" spans="1:6" ht="24" x14ac:dyDescent="0.2">
      <c r="A17" s="554" t="s">
        <v>49</v>
      </c>
      <c r="B17" s="555" t="s">
        <v>536</v>
      </c>
      <c r="C17" s="556"/>
      <c r="D17" s="556"/>
      <c r="E17" s="557"/>
      <c r="F17" s="552"/>
    </row>
    <row r="18" spans="1:6" x14ac:dyDescent="0.2">
      <c r="A18" s="554"/>
      <c r="B18" s="555"/>
      <c r="C18" s="556"/>
      <c r="D18" s="556"/>
      <c r="E18" s="557"/>
      <c r="F18" s="552"/>
    </row>
    <row r="19" spans="1:6" x14ac:dyDescent="0.2">
      <c r="A19" s="544">
        <v>7</v>
      </c>
      <c r="B19" s="547" t="s">
        <v>537</v>
      </c>
      <c r="C19" s="550"/>
      <c r="D19" s="550"/>
      <c r="E19" s="547"/>
      <c r="F19" s="548"/>
    </row>
    <row r="20" spans="1:6" x14ac:dyDescent="0.2">
      <c r="A20" s="554">
        <v>8</v>
      </c>
      <c r="B20" s="555" t="s">
        <v>538</v>
      </c>
      <c r="C20" s="558"/>
      <c r="D20" s="558"/>
      <c r="E20" s="559"/>
      <c r="F20" s="552"/>
    </row>
    <row r="21" spans="1:6" x14ac:dyDescent="0.2">
      <c r="A21" s="554"/>
      <c r="B21" s="555"/>
      <c r="C21" s="558"/>
      <c r="D21" s="558"/>
      <c r="E21" s="559"/>
      <c r="F21" s="552"/>
    </row>
    <row r="22" spans="1:6" ht="60" x14ac:dyDescent="0.2">
      <c r="A22" s="554" t="s">
        <v>539</v>
      </c>
      <c r="B22" s="560"/>
      <c r="C22" s="558"/>
      <c r="D22" s="558"/>
      <c r="E22" s="559"/>
      <c r="F22" s="552"/>
    </row>
    <row r="23" spans="1:6" x14ac:dyDescent="0.2">
      <c r="A23" s="554">
        <v>9</v>
      </c>
      <c r="B23" s="560" t="s">
        <v>540</v>
      </c>
      <c r="C23" s="558"/>
      <c r="D23" s="558"/>
      <c r="E23" s="559"/>
      <c r="F23" s="552"/>
    </row>
    <row r="24" spans="1:6" x14ac:dyDescent="0.2">
      <c r="A24" s="554">
        <v>10</v>
      </c>
      <c r="B24" s="549" t="s">
        <v>541</v>
      </c>
      <c r="C24" s="550">
        <v>1452189</v>
      </c>
      <c r="D24" s="550"/>
      <c r="E24" s="559"/>
      <c r="F24" s="552">
        <f>C24</f>
        <v>1452189</v>
      </c>
    </row>
    <row r="25" spans="1:6" ht="24" x14ac:dyDescent="0.2">
      <c r="A25" s="544">
        <v>11</v>
      </c>
      <c r="B25" s="547" t="s">
        <v>542</v>
      </c>
      <c r="C25" s="546"/>
      <c r="D25" s="546"/>
      <c r="E25" s="547"/>
      <c r="F25" s="552">
        <f t="shared" ref="F25:F43" si="0">C25</f>
        <v>0</v>
      </c>
    </row>
    <row r="26" spans="1:6" ht="24" x14ac:dyDescent="0.2">
      <c r="A26" s="554">
        <v>12</v>
      </c>
      <c r="B26" s="549" t="s">
        <v>543</v>
      </c>
      <c r="C26" s="550">
        <v>0</v>
      </c>
      <c r="D26" s="550"/>
      <c r="E26" s="559"/>
      <c r="F26" s="552">
        <f t="shared" si="0"/>
        <v>0</v>
      </c>
    </row>
    <row r="27" spans="1:6" x14ac:dyDescent="0.2">
      <c r="A27" s="554">
        <v>13</v>
      </c>
      <c r="B27" s="549" t="s">
        <v>544</v>
      </c>
      <c r="C27" s="550">
        <f>C29+C28</f>
        <v>46321124</v>
      </c>
      <c r="D27" s="550"/>
      <c r="E27" s="559"/>
      <c r="F27" s="552">
        <f t="shared" si="0"/>
        <v>46321124</v>
      </c>
    </row>
    <row r="28" spans="1:6" x14ac:dyDescent="0.2">
      <c r="A28" s="554">
        <v>14</v>
      </c>
      <c r="B28" s="561" t="s">
        <v>545</v>
      </c>
      <c r="C28" s="558"/>
      <c r="D28" s="558"/>
      <c r="E28" s="559"/>
      <c r="F28" s="552">
        <f t="shared" si="0"/>
        <v>0</v>
      </c>
    </row>
    <row r="29" spans="1:6" x14ac:dyDescent="0.2">
      <c r="A29" s="554">
        <v>15</v>
      </c>
      <c r="B29" s="561" t="s">
        <v>546</v>
      </c>
      <c r="C29" s="558">
        <v>46321124</v>
      </c>
      <c r="D29" s="558"/>
      <c r="E29" s="559"/>
      <c r="F29" s="552">
        <f t="shared" si="0"/>
        <v>46321124</v>
      </c>
    </row>
    <row r="30" spans="1:6" x14ac:dyDescent="0.2">
      <c r="A30" s="554">
        <v>16</v>
      </c>
      <c r="B30" s="561"/>
      <c r="C30" s="558"/>
      <c r="D30" s="558"/>
      <c r="E30" s="559"/>
      <c r="F30" s="552">
        <f t="shared" si="0"/>
        <v>0</v>
      </c>
    </row>
    <row r="31" spans="1:6" ht="15" x14ac:dyDescent="0.2">
      <c r="A31" s="554">
        <v>17</v>
      </c>
      <c r="B31" s="562" t="s">
        <v>547</v>
      </c>
      <c r="C31" s="558"/>
      <c r="D31" s="558"/>
      <c r="E31" s="559"/>
      <c r="F31" s="552">
        <f t="shared" si="0"/>
        <v>0</v>
      </c>
    </row>
    <row r="32" spans="1:6" x14ac:dyDescent="0.2">
      <c r="A32" s="554">
        <v>18</v>
      </c>
      <c r="B32" s="549" t="s">
        <v>548</v>
      </c>
      <c r="C32" s="558"/>
      <c r="D32" s="558"/>
      <c r="E32" s="559"/>
      <c r="F32" s="552">
        <f t="shared" si="0"/>
        <v>0</v>
      </c>
    </row>
    <row r="33" spans="1:6" ht="24" x14ac:dyDescent="0.2">
      <c r="A33" s="554">
        <v>19</v>
      </c>
      <c r="B33" s="561" t="s">
        <v>549</v>
      </c>
      <c r="C33" s="558"/>
      <c r="D33" s="558"/>
      <c r="E33" s="559"/>
      <c r="F33" s="552">
        <f t="shared" si="0"/>
        <v>0</v>
      </c>
    </row>
    <row r="34" spans="1:6" x14ac:dyDescent="0.2">
      <c r="A34" s="554">
        <v>20</v>
      </c>
      <c r="B34" s="561" t="s">
        <v>550</v>
      </c>
      <c r="C34" s="558"/>
      <c r="D34" s="558"/>
      <c r="E34" s="559"/>
      <c r="F34" s="552">
        <f t="shared" si="0"/>
        <v>0</v>
      </c>
    </row>
    <row r="35" spans="1:6" x14ac:dyDescent="0.2">
      <c r="A35" s="554">
        <v>21</v>
      </c>
      <c r="B35" s="549" t="s">
        <v>551</v>
      </c>
      <c r="C35" s="558"/>
      <c r="D35" s="558"/>
      <c r="E35" s="559"/>
      <c r="F35" s="552">
        <f t="shared" si="0"/>
        <v>0</v>
      </c>
    </row>
    <row r="36" spans="1:6" x14ac:dyDescent="0.2">
      <c r="A36" s="554">
        <v>22</v>
      </c>
      <c r="B36" s="561" t="s">
        <v>552</v>
      </c>
      <c r="C36" s="558"/>
      <c r="D36" s="558"/>
      <c r="E36" s="559"/>
      <c r="F36" s="552">
        <f t="shared" si="0"/>
        <v>0</v>
      </c>
    </row>
    <row r="37" spans="1:6" x14ac:dyDescent="0.2">
      <c r="A37" s="544">
        <v>23</v>
      </c>
      <c r="B37" s="549" t="s">
        <v>553</v>
      </c>
      <c r="C37" s="546"/>
      <c r="D37" s="546"/>
      <c r="E37" s="547"/>
      <c r="F37" s="552">
        <f t="shared" si="0"/>
        <v>0</v>
      </c>
    </row>
    <row r="38" spans="1:6" ht="24" x14ac:dyDescent="0.2">
      <c r="A38" s="554">
        <v>24</v>
      </c>
      <c r="B38" s="547" t="s">
        <v>554</v>
      </c>
      <c r="C38" s="558"/>
      <c r="D38" s="558"/>
      <c r="E38" s="559"/>
      <c r="F38" s="552">
        <f t="shared" si="0"/>
        <v>0</v>
      </c>
    </row>
    <row r="39" spans="1:6" ht="24" x14ac:dyDescent="0.2">
      <c r="A39" s="554">
        <v>25</v>
      </c>
      <c r="B39" s="549" t="s">
        <v>555</v>
      </c>
      <c r="C39" s="558"/>
      <c r="D39" s="558"/>
      <c r="E39" s="559"/>
      <c r="F39" s="552">
        <f t="shared" si="0"/>
        <v>0</v>
      </c>
    </row>
    <row r="40" spans="1:6" x14ac:dyDescent="0.2">
      <c r="A40" s="554">
        <v>26</v>
      </c>
      <c r="B40" s="549" t="s">
        <v>556</v>
      </c>
      <c r="C40" s="558"/>
      <c r="D40" s="558"/>
      <c r="E40" s="559"/>
      <c r="F40" s="552">
        <f t="shared" si="0"/>
        <v>0</v>
      </c>
    </row>
    <row r="41" spans="1:6" x14ac:dyDescent="0.2">
      <c r="A41" s="554">
        <v>27</v>
      </c>
      <c r="B41" s="561" t="s">
        <v>557</v>
      </c>
      <c r="C41" s="558"/>
      <c r="D41" s="558"/>
      <c r="E41" s="559"/>
      <c r="F41" s="552">
        <f t="shared" si="0"/>
        <v>0</v>
      </c>
    </row>
    <row r="42" spans="1:6" x14ac:dyDescent="0.2">
      <c r="A42" s="554">
        <v>28</v>
      </c>
      <c r="B42" s="563" t="s">
        <v>558</v>
      </c>
      <c r="C42" s="558"/>
      <c r="D42" s="558"/>
      <c r="E42" s="559"/>
      <c r="F42" s="552">
        <f t="shared" si="0"/>
        <v>0</v>
      </c>
    </row>
    <row r="43" spans="1:6" ht="18.75" thickBot="1" x14ac:dyDescent="0.25">
      <c r="A43" s="564">
        <v>29</v>
      </c>
      <c r="B43" s="565" t="s">
        <v>363</v>
      </c>
      <c r="C43" s="566">
        <f>C27+C24</f>
        <v>47773313</v>
      </c>
      <c r="D43" s="566"/>
      <c r="E43" s="567"/>
      <c r="F43" s="552">
        <f t="shared" si="0"/>
        <v>47773313</v>
      </c>
    </row>
    <row r="44" spans="1:6" x14ac:dyDescent="0.2">
      <c r="A44" s="568"/>
      <c r="B44" s="569"/>
      <c r="C44" s="570"/>
      <c r="D44" s="570"/>
      <c r="E44" s="570"/>
      <c r="F44" s="571"/>
    </row>
    <row r="45" spans="1:6" x14ac:dyDescent="0.2">
      <c r="A45" s="568"/>
      <c r="B45" s="569"/>
      <c r="C45" s="570"/>
      <c r="D45" s="570"/>
      <c r="E45" s="636"/>
      <c r="F45" s="637"/>
    </row>
    <row r="46" spans="1:6" x14ac:dyDescent="0.2">
      <c r="A46" s="572"/>
      <c r="B46" s="573"/>
      <c r="C46" s="573"/>
      <c r="D46" s="573"/>
      <c r="E46" s="573"/>
      <c r="F46" s="574"/>
    </row>
    <row r="47" spans="1:6" x14ac:dyDescent="0.2">
      <c r="A47" s="568"/>
      <c r="B47" s="569"/>
      <c r="C47" s="570"/>
      <c r="D47" s="570"/>
      <c r="E47" s="570"/>
      <c r="F47" s="574"/>
    </row>
    <row r="48" spans="1:6" x14ac:dyDescent="0.2">
      <c r="A48" s="568"/>
      <c r="B48" s="569"/>
      <c r="C48" s="570"/>
      <c r="D48" s="570"/>
      <c r="E48" s="570"/>
      <c r="F48" s="571"/>
    </row>
    <row r="49" spans="1:6" x14ac:dyDescent="0.2">
      <c r="A49" s="568"/>
      <c r="B49" s="569"/>
      <c r="C49" s="570"/>
      <c r="D49" s="570"/>
      <c r="E49" s="570"/>
      <c r="F49" s="571"/>
    </row>
    <row r="50" spans="1:6" x14ac:dyDescent="0.2">
      <c r="A50" s="575"/>
      <c r="B50" s="576"/>
      <c r="C50" s="577"/>
      <c r="D50" s="577"/>
      <c r="E50" s="577"/>
      <c r="F50" s="574"/>
    </row>
    <row r="51" spans="1:6" x14ac:dyDescent="0.2">
      <c r="A51" s="575"/>
      <c r="B51" s="576"/>
      <c r="C51" s="577"/>
      <c r="D51" s="577"/>
      <c r="E51" s="577"/>
      <c r="F51" s="574"/>
    </row>
    <row r="52" spans="1:6" x14ac:dyDescent="0.2">
      <c r="A52" s="575"/>
      <c r="B52" s="576"/>
      <c r="C52" s="577"/>
      <c r="D52" s="577"/>
      <c r="E52" s="577"/>
      <c r="F52" s="574"/>
    </row>
    <row r="53" spans="1:6" x14ac:dyDescent="0.2">
      <c r="A53" s="575"/>
      <c r="B53" s="576"/>
      <c r="C53" s="577"/>
      <c r="D53" s="577"/>
      <c r="E53" s="577"/>
      <c r="F53" s="574"/>
    </row>
    <row r="54" spans="1:6" x14ac:dyDescent="0.2">
      <c r="A54" s="575"/>
      <c r="B54" s="578"/>
      <c r="C54" s="578"/>
      <c r="D54" s="578"/>
      <c r="E54" s="578"/>
      <c r="F54" s="574"/>
    </row>
    <row r="55" spans="1:6" ht="15.75" x14ac:dyDescent="0.2">
      <c r="A55" s="579"/>
      <c r="B55" s="580"/>
      <c r="C55" s="580"/>
      <c r="D55" s="580"/>
      <c r="E55" s="580"/>
      <c r="F55" s="581"/>
    </row>
    <row r="56" spans="1:6" ht="15.75" x14ac:dyDescent="0.2">
      <c r="A56" s="579"/>
      <c r="B56" s="580"/>
      <c r="C56" s="580"/>
      <c r="D56" s="580"/>
      <c r="E56" s="638" t="s">
        <v>524</v>
      </c>
      <c r="F56" s="639"/>
    </row>
    <row r="57" spans="1:6" ht="15" x14ac:dyDescent="0.2">
      <c r="A57" s="582"/>
      <c r="B57" s="582"/>
      <c r="C57" s="582"/>
      <c r="D57" s="582"/>
      <c r="E57" s="582"/>
      <c r="F57" s="582"/>
    </row>
    <row r="58" spans="1:6" ht="15.75" x14ac:dyDescent="0.2">
      <c r="A58" s="583"/>
      <c r="B58" s="640" t="s">
        <v>191</v>
      </c>
      <c r="C58" s="639"/>
      <c r="D58" s="639"/>
      <c r="E58" s="639"/>
      <c r="F58" s="639"/>
    </row>
    <row r="59" spans="1:6" ht="16.5" thickBot="1" x14ac:dyDescent="0.25">
      <c r="A59" s="584"/>
      <c r="B59" s="584"/>
      <c r="C59" s="585"/>
      <c r="D59" s="641" t="s">
        <v>526</v>
      </c>
      <c r="E59" s="641"/>
      <c r="F59" s="641"/>
    </row>
    <row r="60" spans="1:6" x14ac:dyDescent="0.2">
      <c r="A60" s="642" t="s">
        <v>120</v>
      </c>
      <c r="B60" s="644" t="s">
        <v>559</v>
      </c>
      <c r="C60" s="646" t="s">
        <v>582</v>
      </c>
      <c r="D60" s="647"/>
      <c r="E60" s="647"/>
      <c r="F60" s="648"/>
    </row>
    <row r="61" spans="1:6" ht="51.75" thickBot="1" x14ac:dyDescent="0.25">
      <c r="A61" s="643"/>
      <c r="B61" s="645"/>
      <c r="C61" s="537" t="s">
        <v>299</v>
      </c>
      <c r="D61" s="538" t="s">
        <v>528</v>
      </c>
      <c r="E61" s="539" t="s">
        <v>529</v>
      </c>
      <c r="F61" s="540" t="s">
        <v>530</v>
      </c>
    </row>
    <row r="62" spans="1:6" ht="15.75" thickBot="1" x14ac:dyDescent="0.25">
      <c r="A62" s="586" t="s">
        <v>4</v>
      </c>
      <c r="B62" s="587" t="s">
        <v>531</v>
      </c>
      <c r="C62" s="588">
        <f>C63+C64+C65</f>
        <v>47773313</v>
      </c>
      <c r="D62" s="588"/>
      <c r="E62" s="589"/>
      <c r="F62" s="590">
        <f>C62</f>
        <v>47773313</v>
      </c>
    </row>
    <row r="63" spans="1:6" ht="13.5" thickBot="1" x14ac:dyDescent="0.25">
      <c r="A63" s="591" t="s">
        <v>6</v>
      </c>
      <c r="B63" s="592" t="s">
        <v>560</v>
      </c>
      <c r="C63" s="593">
        <v>39459089</v>
      </c>
      <c r="D63" s="593"/>
      <c r="E63" s="594"/>
      <c r="F63" s="595">
        <f>C63</f>
        <v>39459089</v>
      </c>
    </row>
    <row r="64" spans="1:6" ht="24.75" thickBot="1" x14ac:dyDescent="0.25">
      <c r="A64" s="596" t="s">
        <v>16</v>
      </c>
      <c r="B64" s="549" t="s">
        <v>561</v>
      </c>
      <c r="C64" s="550">
        <v>6162912</v>
      </c>
      <c r="D64" s="550"/>
      <c r="E64" s="597"/>
      <c r="F64" s="595">
        <f t="shared" ref="F64:F84" si="1">C64</f>
        <v>6162912</v>
      </c>
    </row>
    <row r="65" spans="1:6" ht="24.75" thickBot="1" x14ac:dyDescent="0.25">
      <c r="A65" s="596" t="s">
        <v>165</v>
      </c>
      <c r="B65" s="549" t="s">
        <v>562</v>
      </c>
      <c r="C65" s="598">
        <v>2151312</v>
      </c>
      <c r="D65" s="598"/>
      <c r="E65" s="599"/>
      <c r="F65" s="595">
        <f t="shared" si="1"/>
        <v>2151312</v>
      </c>
    </row>
    <row r="66" spans="1:6" ht="13.5" thickBot="1" x14ac:dyDescent="0.25">
      <c r="A66" s="596" t="s">
        <v>36</v>
      </c>
      <c r="B66" s="600" t="s">
        <v>563</v>
      </c>
      <c r="C66" s="601"/>
      <c r="D66" s="601"/>
      <c r="E66" s="599"/>
      <c r="F66" s="595">
        <f t="shared" si="1"/>
        <v>0</v>
      </c>
    </row>
    <row r="67" spans="1:6" ht="13.5" thickBot="1" x14ac:dyDescent="0.25">
      <c r="A67" s="596" t="s">
        <v>49</v>
      </c>
      <c r="B67" s="600" t="s">
        <v>564</v>
      </c>
      <c r="C67" s="598"/>
      <c r="D67" s="598"/>
      <c r="E67" s="599"/>
      <c r="F67" s="595">
        <f t="shared" si="1"/>
        <v>0</v>
      </c>
    </row>
    <row r="68" spans="1:6" ht="24.75" thickBot="1" x14ac:dyDescent="0.25">
      <c r="A68" s="596" t="s">
        <v>185</v>
      </c>
      <c r="B68" s="561" t="s">
        <v>565</v>
      </c>
      <c r="C68" s="601"/>
      <c r="D68" s="601"/>
      <c r="E68" s="599"/>
      <c r="F68" s="595">
        <f t="shared" si="1"/>
        <v>0</v>
      </c>
    </row>
    <row r="69" spans="1:6" ht="13.5" thickBot="1" x14ac:dyDescent="0.25">
      <c r="A69" s="596" t="s">
        <v>76</v>
      </c>
      <c r="B69" s="561" t="s">
        <v>566</v>
      </c>
      <c r="C69" s="558"/>
      <c r="D69" s="558"/>
      <c r="E69" s="559"/>
      <c r="F69" s="595">
        <f t="shared" si="1"/>
        <v>0</v>
      </c>
    </row>
    <row r="70" spans="1:6" ht="13.5" thickBot="1" x14ac:dyDescent="0.25">
      <c r="A70" s="602">
        <v>9</v>
      </c>
      <c r="B70" s="549" t="s">
        <v>567</v>
      </c>
      <c r="C70" s="558"/>
      <c r="D70" s="558"/>
      <c r="E70" s="559"/>
      <c r="F70" s="595">
        <f t="shared" si="1"/>
        <v>0</v>
      </c>
    </row>
    <row r="71" spans="1:6" ht="13.5" thickBot="1" x14ac:dyDescent="0.25">
      <c r="A71" s="602">
        <v>10</v>
      </c>
      <c r="B71" s="561" t="s">
        <v>568</v>
      </c>
      <c r="C71" s="558"/>
      <c r="D71" s="558"/>
      <c r="E71" s="559"/>
      <c r="F71" s="595">
        <f t="shared" si="1"/>
        <v>0</v>
      </c>
    </row>
    <row r="72" spans="1:6" ht="13.5" thickBot="1" x14ac:dyDescent="0.25">
      <c r="A72" s="602">
        <v>11</v>
      </c>
      <c r="B72" s="561" t="s">
        <v>569</v>
      </c>
      <c r="C72" s="558"/>
      <c r="D72" s="558"/>
      <c r="E72" s="559"/>
      <c r="F72" s="595">
        <f t="shared" si="1"/>
        <v>0</v>
      </c>
    </row>
    <row r="73" spans="1:6" ht="13.5" thickBot="1" x14ac:dyDescent="0.25">
      <c r="A73" s="602">
        <v>12</v>
      </c>
      <c r="B73" s="549" t="s">
        <v>570</v>
      </c>
      <c r="C73" s="558"/>
      <c r="D73" s="558"/>
      <c r="E73" s="559"/>
      <c r="F73" s="595">
        <f t="shared" si="1"/>
        <v>0</v>
      </c>
    </row>
    <row r="74" spans="1:6" ht="13.5" thickBot="1" x14ac:dyDescent="0.25">
      <c r="A74" s="602">
        <v>13</v>
      </c>
      <c r="B74" s="561" t="s">
        <v>558</v>
      </c>
      <c r="C74" s="558"/>
      <c r="D74" s="558"/>
      <c r="E74" s="559"/>
      <c r="F74" s="595">
        <f t="shared" si="1"/>
        <v>0</v>
      </c>
    </row>
    <row r="75" spans="1:6" ht="15.75" thickBot="1" x14ac:dyDescent="0.25">
      <c r="A75" s="603">
        <v>14</v>
      </c>
      <c r="B75" s="604" t="s">
        <v>571</v>
      </c>
      <c r="C75" s="605"/>
      <c r="D75" s="605"/>
      <c r="E75" s="606"/>
      <c r="F75" s="595">
        <f t="shared" si="1"/>
        <v>0</v>
      </c>
    </row>
    <row r="76" spans="1:6" ht="13.5" thickBot="1" x14ac:dyDescent="0.25">
      <c r="A76" s="607">
        <v>15</v>
      </c>
      <c r="B76" s="608" t="s">
        <v>572</v>
      </c>
      <c r="C76" s="609"/>
      <c r="D76" s="609"/>
      <c r="E76" s="610"/>
      <c r="F76" s="595">
        <f t="shared" si="1"/>
        <v>0</v>
      </c>
    </row>
    <row r="77" spans="1:6" ht="13.5" thickBot="1" x14ac:dyDescent="0.25">
      <c r="A77" s="607">
        <v>16</v>
      </c>
      <c r="B77" s="549" t="s">
        <v>573</v>
      </c>
      <c r="C77" s="558"/>
      <c r="D77" s="558"/>
      <c r="E77" s="597"/>
      <c r="F77" s="595">
        <f t="shared" si="1"/>
        <v>0</v>
      </c>
    </row>
    <row r="78" spans="1:6" ht="13.5" thickBot="1" x14ac:dyDescent="0.25">
      <c r="A78" s="607">
        <v>17</v>
      </c>
      <c r="B78" s="549" t="s">
        <v>574</v>
      </c>
      <c r="C78" s="558"/>
      <c r="D78" s="558"/>
      <c r="E78" s="597"/>
      <c r="F78" s="595">
        <f t="shared" si="1"/>
        <v>0</v>
      </c>
    </row>
    <row r="79" spans="1:6" ht="13.5" thickBot="1" x14ac:dyDescent="0.25">
      <c r="A79" s="607">
        <v>18</v>
      </c>
      <c r="B79" s="549" t="s">
        <v>575</v>
      </c>
      <c r="C79" s="558"/>
      <c r="D79" s="558"/>
      <c r="E79" s="597"/>
      <c r="F79" s="595">
        <f t="shared" si="1"/>
        <v>0</v>
      </c>
    </row>
    <row r="80" spans="1:6" ht="13.5" thickBot="1" x14ac:dyDescent="0.25">
      <c r="A80" s="611">
        <v>19</v>
      </c>
      <c r="B80" s="612" t="s">
        <v>576</v>
      </c>
      <c r="C80" s="601"/>
      <c r="D80" s="601"/>
      <c r="E80" s="599"/>
      <c r="F80" s="595">
        <f t="shared" si="1"/>
        <v>0</v>
      </c>
    </row>
    <row r="81" spans="1:6" ht="13.5" thickBot="1" x14ac:dyDescent="0.25">
      <c r="A81" s="603">
        <v>20</v>
      </c>
      <c r="B81" s="613" t="s">
        <v>577</v>
      </c>
      <c r="C81" s="614"/>
      <c r="D81" s="614"/>
      <c r="E81" s="615"/>
      <c r="F81" s="595">
        <f t="shared" si="1"/>
        <v>0</v>
      </c>
    </row>
    <row r="82" spans="1:6" ht="13.5" thickBot="1" x14ac:dyDescent="0.25">
      <c r="A82" s="607">
        <v>21</v>
      </c>
      <c r="B82" s="563" t="s">
        <v>578</v>
      </c>
      <c r="C82" s="609"/>
      <c r="D82" s="609"/>
      <c r="E82" s="610"/>
      <c r="F82" s="595">
        <f t="shared" si="1"/>
        <v>0</v>
      </c>
    </row>
    <row r="83" spans="1:6" ht="13.5" thickBot="1" x14ac:dyDescent="0.25">
      <c r="A83" s="554">
        <v>22</v>
      </c>
      <c r="B83" s="561" t="s">
        <v>546</v>
      </c>
      <c r="C83" s="558"/>
      <c r="D83" s="558"/>
      <c r="E83" s="559"/>
      <c r="F83" s="595">
        <f t="shared" si="1"/>
        <v>0</v>
      </c>
    </row>
    <row r="84" spans="1:6" ht="18" x14ac:dyDescent="0.2">
      <c r="A84" s="553">
        <v>23</v>
      </c>
      <c r="B84" s="616" t="s">
        <v>579</v>
      </c>
      <c r="C84" s="617">
        <f>C65+C64+C63</f>
        <v>47773313</v>
      </c>
      <c r="D84" s="617"/>
      <c r="E84" s="618"/>
      <c r="F84" s="595">
        <f t="shared" si="1"/>
        <v>47773313</v>
      </c>
    </row>
    <row r="85" spans="1:6" x14ac:dyDescent="0.2">
      <c r="A85" s="619"/>
      <c r="B85" s="620"/>
      <c r="C85" s="621"/>
      <c r="D85" s="621"/>
      <c r="E85" s="621"/>
      <c r="F85" s="571"/>
    </row>
    <row r="86" spans="1:6" ht="24" x14ac:dyDescent="0.2">
      <c r="A86" s="541"/>
      <c r="B86" s="549" t="s">
        <v>345</v>
      </c>
      <c r="C86" s="551">
        <v>8</v>
      </c>
      <c r="D86" s="551">
        <v>8</v>
      </c>
      <c r="E86" s="551"/>
      <c r="F86" s="622"/>
    </row>
    <row r="87" spans="1:6" x14ac:dyDescent="0.2">
      <c r="A87" s="544"/>
      <c r="B87" s="547" t="s">
        <v>346</v>
      </c>
      <c r="C87" s="547">
        <v>0</v>
      </c>
      <c r="D87" s="547">
        <v>0</v>
      </c>
      <c r="E87" s="547"/>
      <c r="F87" s="623"/>
    </row>
    <row r="88" spans="1:6" x14ac:dyDescent="0.2">
      <c r="A88" s="554"/>
      <c r="B88" s="555"/>
      <c r="C88" s="559"/>
      <c r="D88" s="559"/>
      <c r="E88" s="559"/>
      <c r="F88" s="622"/>
    </row>
  </sheetData>
  <mergeCells count="15">
    <mergeCell ref="A9:A10"/>
    <mergeCell ref="B9:B10"/>
    <mergeCell ref="C9:F9"/>
    <mergeCell ref="E2:F2"/>
    <mergeCell ref="A4:F4"/>
    <mergeCell ref="A6:F6"/>
    <mergeCell ref="A7:F7"/>
    <mergeCell ref="D8:F8"/>
    <mergeCell ref="E45:F45"/>
    <mergeCell ref="E56:F56"/>
    <mergeCell ref="B58:F58"/>
    <mergeCell ref="D59:F59"/>
    <mergeCell ref="A60:A61"/>
    <mergeCell ref="B60:B61"/>
    <mergeCell ref="C60:F6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4"/>
  <sheetViews>
    <sheetView topLeftCell="A37" zoomScale="115" zoomScaleNormal="115" workbookViewId="0">
      <selection activeCell="H94" sqref="H94"/>
    </sheetView>
  </sheetViews>
  <sheetFormatPr defaultRowHeight="12.75" x14ac:dyDescent="0.2"/>
  <cols>
    <col min="1" max="1" width="9.6640625" style="89" customWidth="1"/>
    <col min="2" max="2" width="9.6640625" style="90" customWidth="1"/>
    <col min="3" max="3" width="72" style="90" customWidth="1"/>
    <col min="4" max="4" width="25" style="91" customWidth="1"/>
    <col min="5" max="16384" width="9.33203125" style="92"/>
  </cols>
  <sheetData>
    <row r="1" spans="1:4" s="97" customFormat="1" ht="16.5" customHeight="1" thickBot="1" x14ac:dyDescent="0.25">
      <c r="A1" s="93"/>
      <c r="B1" s="94"/>
      <c r="C1" s="95"/>
      <c r="D1" s="96" t="s">
        <v>401</v>
      </c>
    </row>
    <row r="2" spans="1:4" s="100" customFormat="1" ht="25.5" customHeight="1" x14ac:dyDescent="0.2">
      <c r="A2" s="634" t="e">
        <f>A2:D48megnevezése</f>
        <v>#NAME?</v>
      </c>
      <c r="B2" s="634"/>
      <c r="C2" s="98" t="s">
        <v>300</v>
      </c>
      <c r="D2" s="99"/>
    </row>
    <row r="3" spans="1:4" s="100" customFormat="1" ht="16.5" thickBot="1" x14ac:dyDescent="0.25">
      <c r="A3" s="101" t="s">
        <v>301</v>
      </c>
      <c r="B3" s="102"/>
      <c r="C3" s="103" t="s">
        <v>491</v>
      </c>
      <c r="D3" s="104" t="s">
        <v>302</v>
      </c>
    </row>
    <row r="4" spans="1:4" s="107" customFormat="1" ht="15.95" customHeight="1" thickBot="1" x14ac:dyDescent="0.3">
      <c r="A4" s="105"/>
      <c r="B4" s="105"/>
      <c r="C4" s="105"/>
      <c r="D4" s="106" t="s">
        <v>435</v>
      </c>
    </row>
    <row r="5" spans="1:4" ht="13.5" customHeight="1" thickBot="1" x14ac:dyDescent="0.25">
      <c r="A5" s="635" t="s">
        <v>303</v>
      </c>
      <c r="B5" s="635"/>
      <c r="C5" s="108" t="s">
        <v>304</v>
      </c>
      <c r="D5" s="109" t="s">
        <v>305</v>
      </c>
    </row>
    <row r="6" spans="1:4" s="113" customFormat="1" ht="12.95" customHeight="1" thickBot="1" x14ac:dyDescent="0.25">
      <c r="A6" s="110">
        <v>1</v>
      </c>
      <c r="B6" s="111">
        <v>2</v>
      </c>
      <c r="C6" s="111">
        <v>3</v>
      </c>
      <c r="D6" s="112">
        <v>4</v>
      </c>
    </row>
    <row r="7" spans="1:4" s="113" customFormat="1" ht="15.95" customHeight="1" thickBot="1" x14ac:dyDescent="0.25">
      <c r="A7" s="114"/>
      <c r="B7" s="115"/>
      <c r="C7" s="115" t="s">
        <v>190</v>
      </c>
      <c r="D7" s="116"/>
    </row>
    <row r="8" spans="1:4" s="113" customFormat="1" ht="12" customHeight="1" thickBot="1" x14ac:dyDescent="0.25">
      <c r="A8" s="110" t="s">
        <v>4</v>
      </c>
      <c r="B8" s="117"/>
      <c r="C8" s="118" t="s">
        <v>306</v>
      </c>
      <c r="D8" s="39">
        <f>D9+D14+D22+D28</f>
        <v>121264152</v>
      </c>
    </row>
    <row r="9" spans="1:4" s="120" customFormat="1" ht="12" customHeight="1" thickBot="1" x14ac:dyDescent="0.25">
      <c r="A9" s="110" t="s">
        <v>6</v>
      </c>
      <c r="B9" s="117"/>
      <c r="C9" s="119" t="s">
        <v>307</v>
      </c>
      <c r="D9" s="39">
        <f>SUM(D10:D13)</f>
        <v>22710000</v>
      </c>
    </row>
    <row r="10" spans="1:4" s="124" customFormat="1" ht="12" customHeight="1" x14ac:dyDescent="0.2">
      <c r="A10" s="121"/>
      <c r="B10" s="122" t="s">
        <v>8</v>
      </c>
      <c r="C10" s="335" t="s">
        <v>471</v>
      </c>
      <c r="D10" s="336">
        <v>3700000</v>
      </c>
    </row>
    <row r="11" spans="1:4" s="124" customFormat="1" ht="12" customHeight="1" x14ac:dyDescent="0.2">
      <c r="A11" s="121"/>
      <c r="B11" s="122" t="s">
        <v>10</v>
      </c>
      <c r="C11" s="337" t="s">
        <v>472</v>
      </c>
      <c r="D11" s="336">
        <v>16000000</v>
      </c>
    </row>
    <row r="12" spans="1:4" s="124" customFormat="1" ht="12" customHeight="1" x14ac:dyDescent="0.2">
      <c r="A12" s="121"/>
      <c r="B12" s="122" t="s">
        <v>12</v>
      </c>
      <c r="C12" s="337" t="s">
        <v>473</v>
      </c>
      <c r="D12" s="336">
        <v>3000000</v>
      </c>
    </row>
    <row r="13" spans="1:4" s="124" customFormat="1" ht="12" customHeight="1" thickBot="1" x14ac:dyDescent="0.25">
      <c r="A13" s="121"/>
      <c r="B13" s="122" t="s">
        <v>14</v>
      </c>
      <c r="C13" s="338" t="s">
        <v>474</v>
      </c>
      <c r="D13" s="336">
        <v>10000</v>
      </c>
    </row>
    <row r="14" spans="1:4" s="120" customFormat="1" ht="12" customHeight="1" thickBot="1" x14ac:dyDescent="0.25">
      <c r="A14" s="110" t="s">
        <v>16</v>
      </c>
      <c r="B14" s="117"/>
      <c r="C14" s="119" t="s">
        <v>17</v>
      </c>
      <c r="D14" s="39">
        <f>SUM(D15:D20)</f>
        <v>15010000</v>
      </c>
    </row>
    <row r="15" spans="1:4" s="120" customFormat="1" ht="12" customHeight="1" x14ac:dyDescent="0.2">
      <c r="A15" s="127"/>
      <c r="B15" s="122" t="s">
        <v>18</v>
      </c>
      <c r="C15" s="476" t="s">
        <v>475</v>
      </c>
      <c r="D15" s="479">
        <v>1000000</v>
      </c>
    </row>
    <row r="16" spans="1:4" s="120" customFormat="1" ht="12" customHeight="1" x14ac:dyDescent="0.2">
      <c r="A16" s="121"/>
      <c r="B16" s="122" t="s">
        <v>20</v>
      </c>
      <c r="C16" s="477" t="s">
        <v>476</v>
      </c>
      <c r="D16" s="343">
        <v>3090000</v>
      </c>
    </row>
    <row r="17" spans="1:4" s="120" customFormat="1" ht="12" customHeight="1" x14ac:dyDescent="0.2">
      <c r="A17" s="121"/>
      <c r="B17" s="122" t="s">
        <v>22</v>
      </c>
      <c r="C17" s="477" t="s">
        <v>477</v>
      </c>
      <c r="D17" s="343">
        <v>5710000</v>
      </c>
    </row>
    <row r="18" spans="1:4" s="120" customFormat="1" ht="12" customHeight="1" x14ac:dyDescent="0.2">
      <c r="A18" s="121"/>
      <c r="B18" s="122" t="s">
        <v>24</v>
      </c>
      <c r="C18" s="477" t="s">
        <v>508</v>
      </c>
      <c r="D18" s="343">
        <v>3300000</v>
      </c>
    </row>
    <row r="19" spans="1:4" s="120" customFormat="1" ht="12" customHeight="1" x14ac:dyDescent="0.2">
      <c r="A19" s="121"/>
      <c r="B19" s="122" t="s">
        <v>26</v>
      </c>
      <c r="C19" s="478" t="s">
        <v>478</v>
      </c>
      <c r="D19" s="345">
        <v>10000</v>
      </c>
    </row>
    <row r="20" spans="1:4" s="120" customFormat="1" ht="12" customHeight="1" thickBot="1" x14ac:dyDescent="0.25">
      <c r="A20" s="129"/>
      <c r="B20" s="122" t="s">
        <v>28</v>
      </c>
      <c r="C20" s="477" t="s">
        <v>33</v>
      </c>
      <c r="D20" s="343">
        <v>1900000</v>
      </c>
    </row>
    <row r="21" spans="1:4" s="124" customFormat="1" ht="12" customHeight="1" thickBot="1" x14ac:dyDescent="0.25">
      <c r="A21" s="110" t="s">
        <v>165</v>
      </c>
      <c r="B21" s="132"/>
      <c r="C21" s="119" t="s">
        <v>35</v>
      </c>
      <c r="D21" s="48"/>
    </row>
    <row r="22" spans="1:4" s="120" customFormat="1" ht="12" customHeight="1" thickBot="1" x14ac:dyDescent="0.25">
      <c r="A22" s="110" t="s">
        <v>36</v>
      </c>
      <c r="B22" s="117"/>
      <c r="C22" s="119" t="s">
        <v>308</v>
      </c>
      <c r="D22" s="39">
        <f>SUM(D23:D27)</f>
        <v>65529576</v>
      </c>
    </row>
    <row r="23" spans="1:4" s="124" customFormat="1" ht="12" customHeight="1" x14ac:dyDescent="0.2">
      <c r="A23" s="121"/>
      <c r="B23" s="122" t="s">
        <v>37</v>
      </c>
      <c r="C23" s="480" t="s">
        <v>479</v>
      </c>
      <c r="D23" s="348">
        <v>22307055</v>
      </c>
    </row>
    <row r="24" spans="1:4" s="124" customFormat="1" ht="12" customHeight="1" x14ac:dyDescent="0.2">
      <c r="A24" s="121"/>
      <c r="B24" s="122" t="s">
        <v>38</v>
      </c>
      <c r="C24" s="477" t="s">
        <v>480</v>
      </c>
      <c r="D24" s="343">
        <v>24123200</v>
      </c>
    </row>
    <row r="25" spans="1:4" s="124" customFormat="1" ht="12" customHeight="1" x14ac:dyDescent="0.2">
      <c r="A25" s="121"/>
      <c r="B25" s="122" t="s">
        <v>39</v>
      </c>
      <c r="C25" s="477" t="s">
        <v>481</v>
      </c>
      <c r="D25" s="343">
        <v>17299321</v>
      </c>
    </row>
    <row r="26" spans="1:4" s="124" customFormat="1" ht="12" customHeight="1" x14ac:dyDescent="0.2">
      <c r="A26" s="121"/>
      <c r="B26" s="122" t="s">
        <v>40</v>
      </c>
      <c r="C26" s="477" t="s">
        <v>482</v>
      </c>
      <c r="D26" s="350">
        <v>1800000</v>
      </c>
    </row>
    <row r="27" spans="1:4" s="124" customFormat="1" ht="12" customHeight="1" thickBot="1" x14ac:dyDescent="0.25">
      <c r="A27" s="121"/>
      <c r="B27" s="122" t="s">
        <v>42</v>
      </c>
      <c r="C27" s="477" t="s">
        <v>483</v>
      </c>
      <c r="D27" s="481">
        <v>0</v>
      </c>
    </row>
    <row r="28" spans="1:4" s="124" customFormat="1" ht="12" customHeight="1" thickBot="1" x14ac:dyDescent="0.25">
      <c r="A28" s="110" t="s">
        <v>49</v>
      </c>
      <c r="B28" s="3"/>
      <c r="C28" s="118" t="s">
        <v>312</v>
      </c>
      <c r="D28" s="39">
        <f>D29+D35</f>
        <v>18014576</v>
      </c>
    </row>
    <row r="29" spans="1:4" s="124" customFormat="1" ht="12" customHeight="1" x14ac:dyDescent="0.2">
      <c r="A29" s="127"/>
      <c r="B29" s="134" t="s">
        <v>50</v>
      </c>
      <c r="C29" s="135" t="s">
        <v>51</v>
      </c>
      <c r="D29" s="136">
        <f>D30+D34</f>
        <v>18014576</v>
      </c>
    </row>
    <row r="30" spans="1:4" s="124" customFormat="1" ht="12" customHeight="1" x14ac:dyDescent="0.2">
      <c r="A30" s="121"/>
      <c r="B30" s="137" t="s">
        <v>52</v>
      </c>
      <c r="C30" s="125" t="s">
        <v>53</v>
      </c>
      <c r="D30" s="28">
        <v>15000000</v>
      </c>
    </row>
    <row r="31" spans="1:4" s="124" customFormat="1" ht="12" customHeight="1" x14ac:dyDescent="0.2">
      <c r="A31" s="121"/>
      <c r="B31" s="137" t="s">
        <v>54</v>
      </c>
      <c r="C31" s="125" t="s">
        <v>55</v>
      </c>
      <c r="D31" s="481">
        <v>0</v>
      </c>
    </row>
    <row r="32" spans="1:4" s="124" customFormat="1" ht="12" customHeight="1" x14ac:dyDescent="0.2">
      <c r="A32" s="121"/>
      <c r="B32" s="137" t="s">
        <v>56</v>
      </c>
      <c r="C32" s="125" t="s">
        <v>57</v>
      </c>
      <c r="D32" s="481">
        <v>0</v>
      </c>
    </row>
    <row r="33" spans="1:4" s="124" customFormat="1" ht="12" customHeight="1" x14ac:dyDescent="0.2">
      <c r="A33" s="121"/>
      <c r="B33" s="137" t="s">
        <v>58</v>
      </c>
      <c r="C33" s="125" t="s">
        <v>59</v>
      </c>
      <c r="D33" s="481">
        <v>0</v>
      </c>
    </row>
    <row r="34" spans="1:4" s="124" customFormat="1" ht="12" customHeight="1" x14ac:dyDescent="0.2">
      <c r="A34" s="121"/>
      <c r="B34" s="137" t="s">
        <v>60</v>
      </c>
      <c r="C34" s="125" t="s">
        <v>61</v>
      </c>
      <c r="D34" s="28">
        <v>3014576</v>
      </c>
    </row>
    <row r="35" spans="1:4" s="124" customFormat="1" ht="12" customHeight="1" x14ac:dyDescent="0.2">
      <c r="A35" s="121"/>
      <c r="B35" s="137" t="s">
        <v>62</v>
      </c>
      <c r="C35" s="138" t="s">
        <v>63</v>
      </c>
      <c r="D35" s="139">
        <f>D39</f>
        <v>0</v>
      </c>
    </row>
    <row r="36" spans="1:4" s="124" customFormat="1" ht="12" customHeight="1" x14ac:dyDescent="0.2">
      <c r="A36" s="121"/>
      <c r="B36" s="137" t="s">
        <v>64</v>
      </c>
      <c r="C36" s="125" t="s">
        <v>53</v>
      </c>
      <c r="D36" s="481">
        <v>0</v>
      </c>
    </row>
    <row r="37" spans="1:4" s="124" customFormat="1" ht="12" customHeight="1" x14ac:dyDescent="0.2">
      <c r="A37" s="121"/>
      <c r="B37" s="137" t="s">
        <v>65</v>
      </c>
      <c r="C37" s="125" t="s">
        <v>55</v>
      </c>
      <c r="D37" s="481">
        <v>0</v>
      </c>
    </row>
    <row r="38" spans="1:4" s="124" customFormat="1" ht="12" customHeight="1" x14ac:dyDescent="0.2">
      <c r="A38" s="121"/>
      <c r="B38" s="137" t="s">
        <v>66</v>
      </c>
      <c r="C38" s="125" t="s">
        <v>57</v>
      </c>
      <c r="D38" s="481">
        <v>0</v>
      </c>
    </row>
    <row r="39" spans="1:4" s="124" customFormat="1" ht="12" customHeight="1" x14ac:dyDescent="0.2">
      <c r="A39" s="121"/>
      <c r="B39" s="137" t="s">
        <v>67</v>
      </c>
      <c r="C39" s="125" t="s">
        <v>59</v>
      </c>
      <c r="D39" s="28">
        <v>0</v>
      </c>
    </row>
    <row r="40" spans="1:4" s="124" customFormat="1" ht="12" customHeight="1" thickBot="1" x14ac:dyDescent="0.25">
      <c r="A40" s="140"/>
      <c r="B40" s="141" t="s">
        <v>68</v>
      </c>
      <c r="C40" s="126" t="s">
        <v>69</v>
      </c>
      <c r="D40" s="481">
        <v>0</v>
      </c>
    </row>
    <row r="41" spans="1:4" s="120" customFormat="1" ht="12" customHeight="1" thickBot="1" x14ac:dyDescent="0.25">
      <c r="A41" s="110" t="s">
        <v>185</v>
      </c>
      <c r="B41" s="117"/>
      <c r="C41" s="119" t="s">
        <v>71</v>
      </c>
      <c r="D41" s="39">
        <f>SUM(D42:D43)</f>
        <v>0</v>
      </c>
    </row>
    <row r="42" spans="1:4" s="124" customFormat="1" ht="12" customHeight="1" x14ac:dyDescent="0.2">
      <c r="A42" s="121"/>
      <c r="B42" s="137" t="s">
        <v>72</v>
      </c>
      <c r="C42" s="123" t="s">
        <v>313</v>
      </c>
      <c r="D42" s="481">
        <v>0</v>
      </c>
    </row>
    <row r="43" spans="1:4" s="124" customFormat="1" ht="12" customHeight="1" thickBot="1" x14ac:dyDescent="0.25">
      <c r="A43" s="121"/>
      <c r="B43" s="137" t="s">
        <v>74</v>
      </c>
      <c r="C43" s="126" t="s">
        <v>314</v>
      </c>
      <c r="D43" s="28">
        <v>0</v>
      </c>
    </row>
    <row r="44" spans="1:4" s="124" customFormat="1" ht="12" customHeight="1" thickBot="1" x14ac:dyDescent="0.25">
      <c r="A44" s="110" t="s">
        <v>76</v>
      </c>
      <c r="B44" s="117"/>
      <c r="C44" s="119" t="s">
        <v>315</v>
      </c>
      <c r="D44" s="481">
        <v>0</v>
      </c>
    </row>
    <row r="45" spans="1:4" s="124" customFormat="1" ht="12" customHeight="1" x14ac:dyDescent="0.2">
      <c r="A45" s="143"/>
      <c r="B45" s="137" t="s">
        <v>78</v>
      </c>
      <c r="C45" s="123" t="s">
        <v>79</v>
      </c>
      <c r="D45" s="481">
        <v>0</v>
      </c>
    </row>
    <row r="46" spans="1:4" s="124" customFormat="1" ht="12" customHeight="1" x14ac:dyDescent="0.2">
      <c r="A46" s="143"/>
      <c r="B46" s="137" t="s">
        <v>80</v>
      </c>
      <c r="C46" s="125" t="s">
        <v>81</v>
      </c>
      <c r="D46" s="481">
        <v>0</v>
      </c>
    </row>
    <row r="47" spans="1:4" s="124" customFormat="1" ht="12" customHeight="1" thickBot="1" x14ac:dyDescent="0.25">
      <c r="A47" s="121"/>
      <c r="B47" s="137" t="s">
        <v>82</v>
      </c>
      <c r="C47" s="133" t="s">
        <v>83</v>
      </c>
      <c r="D47" s="481">
        <v>0</v>
      </c>
    </row>
    <row r="48" spans="1:4" s="124" customFormat="1" ht="12" customHeight="1" thickBot="1" x14ac:dyDescent="0.25">
      <c r="A48" s="110" t="s">
        <v>188</v>
      </c>
      <c r="B48" s="144"/>
      <c r="C48" s="118" t="s">
        <v>85</v>
      </c>
      <c r="D48" s="481">
        <v>0</v>
      </c>
    </row>
    <row r="49" spans="1:4" s="120" customFormat="1" ht="12" customHeight="1" thickBot="1" x14ac:dyDescent="0.25">
      <c r="A49" s="146" t="s">
        <v>86</v>
      </c>
      <c r="B49" s="147"/>
      <c r="C49" s="118" t="s">
        <v>316</v>
      </c>
      <c r="D49" s="412">
        <f>D8+D41</f>
        <v>121264152</v>
      </c>
    </row>
    <row r="50" spans="1:4" s="120" customFormat="1" ht="12" customHeight="1" thickBot="1" x14ac:dyDescent="0.25">
      <c r="A50" s="110" t="s">
        <v>88</v>
      </c>
      <c r="B50" s="148"/>
      <c r="C50" s="118" t="s">
        <v>89</v>
      </c>
      <c r="D50" s="149">
        <f>D51+D52</f>
        <v>120203296</v>
      </c>
    </row>
    <row r="51" spans="1:4" s="120" customFormat="1" ht="12" customHeight="1" x14ac:dyDescent="0.2">
      <c r="A51" s="127"/>
      <c r="B51" s="134" t="s">
        <v>90</v>
      </c>
      <c r="C51" s="150" t="s">
        <v>446</v>
      </c>
      <c r="D51" s="151">
        <v>120203296</v>
      </c>
    </row>
    <row r="52" spans="1:4" s="120" customFormat="1" ht="12" customHeight="1" thickBot="1" x14ac:dyDescent="0.25">
      <c r="A52" s="140"/>
      <c r="B52" s="141" t="s">
        <v>100</v>
      </c>
      <c r="C52" s="152" t="s">
        <v>453</v>
      </c>
      <c r="D52" s="142">
        <v>0</v>
      </c>
    </row>
    <row r="53" spans="1:4" s="124" customFormat="1" ht="12" customHeight="1" thickBot="1" x14ac:dyDescent="0.25">
      <c r="A53" s="153" t="s">
        <v>112</v>
      </c>
      <c r="B53" s="154"/>
      <c r="C53" s="155" t="s">
        <v>317</v>
      </c>
      <c r="D53" s="39">
        <f>D49+D50</f>
        <v>241467448</v>
      </c>
    </row>
    <row r="54" spans="1:4" s="124" customFormat="1" ht="15" customHeight="1" x14ac:dyDescent="0.2">
      <c r="A54" s="156"/>
      <c r="B54" s="156"/>
      <c r="C54" s="157"/>
      <c r="D54" s="158"/>
    </row>
    <row r="55" spans="1:4" ht="13.5" thickBot="1" x14ac:dyDescent="0.25">
      <c r="A55" s="159"/>
      <c r="B55" s="160"/>
      <c r="C55" s="160"/>
      <c r="D55" s="161"/>
    </row>
    <row r="56" spans="1:4" s="113" customFormat="1" ht="16.5" customHeight="1" thickBot="1" x14ac:dyDescent="0.25">
      <c r="A56" s="162"/>
      <c r="B56" s="163"/>
      <c r="C56" s="164" t="s">
        <v>191</v>
      </c>
      <c r="D56" s="149"/>
    </row>
    <row r="57" spans="1:4" s="165" customFormat="1" ht="12" customHeight="1" thickBot="1" x14ac:dyDescent="0.25">
      <c r="A57" s="110" t="s">
        <v>4</v>
      </c>
      <c r="B57" s="3"/>
      <c r="C57" s="3" t="s">
        <v>318</v>
      </c>
      <c r="D57" s="39">
        <f>D58+D59+D60+D61+D62</f>
        <v>90687079</v>
      </c>
    </row>
    <row r="58" spans="1:4" ht="12" customHeight="1" x14ac:dyDescent="0.2">
      <c r="A58" s="143"/>
      <c r="B58" s="166" t="s">
        <v>122</v>
      </c>
      <c r="C58" s="167" t="s">
        <v>123</v>
      </c>
      <c r="D58" s="168">
        <v>21831005</v>
      </c>
    </row>
    <row r="59" spans="1:4" ht="12" customHeight="1" x14ac:dyDescent="0.2">
      <c r="A59" s="121"/>
      <c r="B59" s="137" t="s">
        <v>124</v>
      </c>
      <c r="C59" s="169" t="s">
        <v>125</v>
      </c>
      <c r="D59" s="170">
        <v>3041871</v>
      </c>
    </row>
    <row r="60" spans="1:4" ht="12" customHeight="1" x14ac:dyDescent="0.2">
      <c r="A60" s="121"/>
      <c r="B60" s="137" t="s">
        <v>126</v>
      </c>
      <c r="C60" s="169" t="s">
        <v>127</v>
      </c>
      <c r="D60" s="170">
        <v>57243203</v>
      </c>
    </row>
    <row r="61" spans="1:4" ht="12" customHeight="1" x14ac:dyDescent="0.2">
      <c r="A61" s="121"/>
      <c r="B61" s="137" t="s">
        <v>128</v>
      </c>
      <c r="C61" s="169" t="s">
        <v>129</v>
      </c>
      <c r="D61" s="170">
        <v>6371000</v>
      </c>
    </row>
    <row r="62" spans="1:4" ht="12" customHeight="1" x14ac:dyDescent="0.2">
      <c r="A62" s="121"/>
      <c r="B62" s="137" t="s">
        <v>130</v>
      </c>
      <c r="C62" s="169" t="s">
        <v>131</v>
      </c>
      <c r="D62" s="170">
        <v>2200000</v>
      </c>
    </row>
    <row r="63" spans="1:4" ht="12" customHeight="1" x14ac:dyDescent="0.2">
      <c r="A63" s="121"/>
      <c r="B63" s="137" t="s">
        <v>132</v>
      </c>
      <c r="C63" s="169" t="s">
        <v>133</v>
      </c>
      <c r="D63" s="497">
        <v>0</v>
      </c>
    </row>
    <row r="64" spans="1:4" ht="12" customHeight="1" x14ac:dyDescent="0.2">
      <c r="A64" s="121"/>
      <c r="B64" s="137" t="s">
        <v>134</v>
      </c>
      <c r="C64" s="171" t="s">
        <v>319</v>
      </c>
      <c r="D64" s="497">
        <v>0</v>
      </c>
    </row>
    <row r="65" spans="1:12" ht="12" customHeight="1" x14ac:dyDescent="0.2">
      <c r="A65" s="121"/>
      <c r="B65" s="137" t="s">
        <v>136</v>
      </c>
      <c r="C65" s="125" t="s">
        <v>320</v>
      </c>
      <c r="D65" s="497">
        <v>0</v>
      </c>
    </row>
    <row r="66" spans="1:12" ht="12" customHeight="1" x14ac:dyDescent="0.2">
      <c r="A66" s="121"/>
      <c r="B66" s="137" t="s">
        <v>138</v>
      </c>
      <c r="C66" s="125" t="s">
        <v>321</v>
      </c>
      <c r="D66" s="497">
        <v>1000000</v>
      </c>
    </row>
    <row r="67" spans="1:12" ht="12" customHeight="1" x14ac:dyDescent="0.2">
      <c r="A67" s="121"/>
      <c r="B67" s="137" t="s">
        <v>140</v>
      </c>
      <c r="C67" s="125" t="s">
        <v>322</v>
      </c>
      <c r="D67" s="497">
        <v>0</v>
      </c>
    </row>
    <row r="68" spans="1:12" ht="12" customHeight="1" x14ac:dyDescent="0.2">
      <c r="A68" s="121"/>
      <c r="B68" s="137" t="s">
        <v>142</v>
      </c>
      <c r="C68" s="172" t="s">
        <v>323</v>
      </c>
      <c r="D68" s="497">
        <v>0</v>
      </c>
    </row>
    <row r="69" spans="1:12" ht="12" customHeight="1" x14ac:dyDescent="0.2">
      <c r="A69" s="121"/>
      <c r="B69" s="137" t="s">
        <v>144</v>
      </c>
      <c r="C69" s="169" t="s">
        <v>324</v>
      </c>
      <c r="D69" s="497">
        <v>0</v>
      </c>
    </row>
    <row r="70" spans="1:12" ht="12" customHeight="1" thickBot="1" x14ac:dyDescent="0.25">
      <c r="A70" s="130"/>
      <c r="B70" s="173" t="s">
        <v>325</v>
      </c>
      <c r="C70" s="174" t="s">
        <v>326</v>
      </c>
      <c r="D70" s="497">
        <v>0</v>
      </c>
    </row>
    <row r="71" spans="1:12" ht="12" customHeight="1" thickBot="1" x14ac:dyDescent="0.25">
      <c r="A71" s="110" t="s">
        <v>6</v>
      </c>
      <c r="B71" s="3"/>
      <c r="C71" s="175" t="s">
        <v>327</v>
      </c>
      <c r="D71" s="149">
        <f>D72+D73</f>
        <v>118082113</v>
      </c>
    </row>
    <row r="72" spans="1:12" s="165" customFormat="1" ht="12" customHeight="1" x14ac:dyDescent="0.2">
      <c r="A72" s="143"/>
      <c r="B72" s="166" t="s">
        <v>8</v>
      </c>
      <c r="C72" s="150" t="s">
        <v>328</v>
      </c>
      <c r="D72" s="24">
        <v>79182113</v>
      </c>
    </row>
    <row r="73" spans="1:12" ht="12" customHeight="1" x14ac:dyDescent="0.2">
      <c r="A73" s="121"/>
      <c r="B73" s="137" t="s">
        <v>10</v>
      </c>
      <c r="C73" s="125" t="s">
        <v>147</v>
      </c>
      <c r="D73" s="28">
        <v>38900000</v>
      </c>
    </row>
    <row r="74" spans="1:12" ht="12" customHeight="1" x14ac:dyDescent="0.2">
      <c r="A74" s="121"/>
      <c r="B74" s="137" t="s">
        <v>12</v>
      </c>
      <c r="C74" s="125" t="s">
        <v>329</v>
      </c>
      <c r="D74" s="497">
        <v>0</v>
      </c>
    </row>
    <row r="75" spans="1:12" ht="12" customHeight="1" x14ac:dyDescent="0.2">
      <c r="A75" s="121"/>
      <c r="B75" s="137" t="s">
        <v>14</v>
      </c>
      <c r="C75" s="125" t="s">
        <v>330</v>
      </c>
      <c r="D75" s="497">
        <v>0</v>
      </c>
    </row>
    <row r="76" spans="1:12" ht="12" customHeight="1" x14ac:dyDescent="0.2">
      <c r="A76" s="121"/>
      <c r="B76" s="137" t="s">
        <v>150</v>
      </c>
      <c r="C76" s="125" t="s">
        <v>331</v>
      </c>
      <c r="D76" s="497">
        <v>0</v>
      </c>
    </row>
    <row r="77" spans="1:12" ht="12" customHeight="1" x14ac:dyDescent="0.2">
      <c r="A77" s="121"/>
      <c r="B77" s="137" t="s">
        <v>152</v>
      </c>
      <c r="C77" s="125" t="s">
        <v>332</v>
      </c>
      <c r="D77" s="497">
        <v>0</v>
      </c>
    </row>
    <row r="78" spans="1:12" ht="12" customHeight="1" x14ac:dyDescent="0.2">
      <c r="A78" s="121"/>
      <c r="B78" s="137" t="s">
        <v>154</v>
      </c>
      <c r="C78" s="125" t="s">
        <v>333</v>
      </c>
      <c r="D78" s="497">
        <v>0</v>
      </c>
    </row>
    <row r="79" spans="1:12" s="165" customFormat="1" ht="12" customHeight="1" x14ac:dyDescent="0.2">
      <c r="A79" s="121"/>
      <c r="B79" s="137" t="s">
        <v>156</v>
      </c>
      <c r="C79" s="125" t="s">
        <v>334</v>
      </c>
      <c r="D79" s="497">
        <v>0</v>
      </c>
    </row>
    <row r="80" spans="1:12" ht="12" customHeight="1" x14ac:dyDescent="0.2">
      <c r="A80" s="121"/>
      <c r="B80" s="137" t="s">
        <v>158</v>
      </c>
      <c r="C80" s="125" t="s">
        <v>335</v>
      </c>
      <c r="D80" s="497">
        <v>0</v>
      </c>
      <c r="L80" s="176"/>
    </row>
    <row r="81" spans="1:4" ht="21" customHeight="1" thickBot="1" x14ac:dyDescent="0.25">
      <c r="A81" s="121"/>
      <c r="B81" s="137" t="s">
        <v>160</v>
      </c>
      <c r="C81" s="126" t="s">
        <v>336</v>
      </c>
      <c r="D81" s="499">
        <v>0</v>
      </c>
    </row>
    <row r="82" spans="1:4" ht="12" customHeight="1" thickBot="1" x14ac:dyDescent="0.25">
      <c r="A82" s="146" t="s">
        <v>16</v>
      </c>
      <c r="B82" s="177"/>
      <c r="C82" s="498" t="s">
        <v>337</v>
      </c>
      <c r="D82" s="501">
        <v>0</v>
      </c>
    </row>
    <row r="83" spans="1:4" s="165" customFormat="1" ht="12" customHeight="1" x14ac:dyDescent="0.2">
      <c r="A83" s="127"/>
      <c r="B83" s="134" t="s">
        <v>18</v>
      </c>
      <c r="C83" s="180" t="s">
        <v>163</v>
      </c>
      <c r="D83" s="500">
        <v>0</v>
      </c>
    </row>
    <row r="84" spans="1:4" s="165" customFormat="1" ht="12" customHeight="1" thickBot="1" x14ac:dyDescent="0.25">
      <c r="A84" s="140"/>
      <c r="B84" s="141" t="s">
        <v>20</v>
      </c>
      <c r="C84" s="181" t="s">
        <v>164</v>
      </c>
      <c r="D84" s="499">
        <v>0</v>
      </c>
    </row>
    <row r="85" spans="1:4" s="165" customFormat="1" ht="12" customHeight="1" thickBot="1" x14ac:dyDescent="0.25">
      <c r="A85" s="182" t="s">
        <v>165</v>
      </c>
      <c r="B85" s="183"/>
      <c r="C85" s="502" t="s">
        <v>166</v>
      </c>
      <c r="D85" s="501">
        <v>0</v>
      </c>
    </row>
    <row r="86" spans="1:4" s="165" customFormat="1" ht="12" customHeight="1" thickBot="1" x14ac:dyDescent="0.25">
      <c r="A86" s="110" t="s">
        <v>36</v>
      </c>
      <c r="B86" s="185"/>
      <c r="C86" s="186" t="s">
        <v>338</v>
      </c>
      <c r="D86" s="501">
        <v>0</v>
      </c>
    </row>
    <row r="87" spans="1:4" s="165" customFormat="1" ht="12" customHeight="1" thickBot="1" x14ac:dyDescent="0.25">
      <c r="A87" s="110" t="s">
        <v>49</v>
      </c>
      <c r="B87" s="3"/>
      <c r="C87" s="118" t="s">
        <v>339</v>
      </c>
      <c r="D87" s="413">
        <f>D57+D71</f>
        <v>208769192</v>
      </c>
    </row>
    <row r="88" spans="1:4" s="165" customFormat="1" ht="12" customHeight="1" thickBot="1" x14ac:dyDescent="0.25">
      <c r="A88" s="110" t="s">
        <v>185</v>
      </c>
      <c r="B88" s="3"/>
      <c r="C88" s="118" t="s">
        <v>340</v>
      </c>
      <c r="D88" s="39">
        <f>D89+D90</f>
        <v>32698256</v>
      </c>
    </row>
    <row r="89" spans="1:4" ht="12.75" customHeight="1" x14ac:dyDescent="0.2">
      <c r="A89" s="143"/>
      <c r="B89" s="137" t="s">
        <v>341</v>
      </c>
      <c r="C89" s="150" t="s">
        <v>452</v>
      </c>
      <c r="D89" s="24">
        <v>2621183</v>
      </c>
    </row>
    <row r="90" spans="1:4" ht="12" customHeight="1" thickBot="1" x14ac:dyDescent="0.25">
      <c r="A90" s="130"/>
      <c r="B90" s="173" t="s">
        <v>74</v>
      </c>
      <c r="C90" s="152" t="s">
        <v>492</v>
      </c>
      <c r="D90" s="35">
        <v>30077073</v>
      </c>
    </row>
    <row r="91" spans="1:4" ht="15" customHeight="1" thickBot="1" x14ac:dyDescent="0.25">
      <c r="A91" s="110" t="s">
        <v>76</v>
      </c>
      <c r="B91" s="144"/>
      <c r="C91" s="118" t="s">
        <v>344</v>
      </c>
      <c r="D91" s="39">
        <f>D87+D88</f>
        <v>241467448</v>
      </c>
    </row>
    <row r="93" spans="1:4" ht="15" customHeight="1" thickBot="1" x14ac:dyDescent="0.25">
      <c r="A93" s="187" t="s">
        <v>345</v>
      </c>
      <c r="B93" s="188"/>
      <c r="C93" s="189"/>
      <c r="D93" s="503">
        <v>2.5</v>
      </c>
    </row>
    <row r="94" spans="1:4" ht="14.25" customHeight="1" thickBot="1" x14ac:dyDescent="0.25">
      <c r="A94" s="187" t="s">
        <v>346</v>
      </c>
      <c r="B94" s="188"/>
      <c r="C94" s="189"/>
      <c r="D94" s="190">
        <v>5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firstPageNumber="0" orientation="portrait" horizontalDpi="300" verticalDpi="300" r:id="rId1"/>
  <headerFooter alignWithMargins="0">
    <oddHeader xml:space="preserve">&amp;R
</oddHeader>
  </headerFooter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27"/>
  <sheetViews>
    <sheetView zoomScaleNormal="100" zoomScalePageLayoutView="130" workbookViewId="0">
      <selection activeCell="B20" sqref="B20"/>
    </sheetView>
  </sheetViews>
  <sheetFormatPr defaultRowHeight="12.75" x14ac:dyDescent="0.2"/>
  <cols>
    <col min="1" max="1" width="88.6640625" style="60" customWidth="1"/>
    <col min="2" max="2" width="27.83203125" style="60" customWidth="1"/>
    <col min="3" max="16384" width="9.33203125" style="60"/>
  </cols>
  <sheetData>
    <row r="1" spans="1:2" x14ac:dyDescent="0.2">
      <c r="B1" s="322" t="s">
        <v>422</v>
      </c>
    </row>
    <row r="2" spans="1:2" ht="47.25" customHeight="1" x14ac:dyDescent="0.2">
      <c r="A2" s="658" t="s">
        <v>510</v>
      </c>
      <c r="B2" s="658"/>
    </row>
    <row r="3" spans="1:2" ht="22.5" customHeight="1" x14ac:dyDescent="0.2">
      <c r="A3" s="61"/>
      <c r="B3" s="62" t="s">
        <v>286</v>
      </c>
    </row>
    <row r="4" spans="1:2" s="65" customFormat="1" ht="24" customHeight="1" x14ac:dyDescent="0.2">
      <c r="A4" s="63" t="s">
        <v>287</v>
      </c>
      <c r="B4" s="64" t="s">
        <v>509</v>
      </c>
    </row>
    <row r="5" spans="1:2" s="68" customFormat="1" x14ac:dyDescent="0.2">
      <c r="A5" s="66">
        <v>1</v>
      </c>
      <c r="B5" s="67">
        <v>2</v>
      </c>
    </row>
    <row r="6" spans="1:2" x14ac:dyDescent="0.2">
      <c r="A6" s="69" t="s">
        <v>454</v>
      </c>
      <c r="B6" s="70"/>
    </row>
    <row r="7" spans="1:2" x14ac:dyDescent="0.2">
      <c r="A7" s="69"/>
      <c r="B7" s="70"/>
    </row>
    <row r="8" spans="1:2" ht="12.75" customHeight="1" x14ac:dyDescent="0.2">
      <c r="A8" s="71" t="s">
        <v>443</v>
      </c>
      <c r="B8" s="70"/>
    </row>
    <row r="9" spans="1:2" x14ac:dyDescent="0.2">
      <c r="A9" s="71" t="s">
        <v>288</v>
      </c>
      <c r="B9" s="70">
        <v>4125240</v>
      </c>
    </row>
    <row r="10" spans="1:2" x14ac:dyDescent="0.2">
      <c r="A10" s="71" t="s">
        <v>289</v>
      </c>
      <c r="B10" s="70">
        <v>2496000</v>
      </c>
    </row>
    <row r="11" spans="1:2" x14ac:dyDescent="0.2">
      <c r="A11" s="415" t="s">
        <v>440</v>
      </c>
      <c r="B11" s="416">
        <v>100000</v>
      </c>
    </row>
    <row r="12" spans="1:2" x14ac:dyDescent="0.2">
      <c r="A12" s="71" t="s">
        <v>442</v>
      </c>
      <c r="B12" s="70">
        <v>2145150</v>
      </c>
    </row>
    <row r="13" spans="1:2" x14ac:dyDescent="0.2">
      <c r="A13" s="71" t="s">
        <v>441</v>
      </c>
      <c r="B13" s="70">
        <v>7000000</v>
      </c>
    </row>
    <row r="14" spans="1:2" x14ac:dyDescent="0.2">
      <c r="A14" s="71" t="s">
        <v>447</v>
      </c>
      <c r="B14" s="70">
        <v>33150</v>
      </c>
    </row>
    <row r="15" spans="1:2" x14ac:dyDescent="0.2">
      <c r="A15" s="71" t="s">
        <v>455</v>
      </c>
      <c r="B15" s="70">
        <v>1024800</v>
      </c>
    </row>
    <row r="16" spans="1:2" x14ac:dyDescent="0.2">
      <c r="A16" s="71" t="s">
        <v>456</v>
      </c>
      <c r="B16" s="70">
        <v>24123200</v>
      </c>
    </row>
    <row r="17" spans="1:2" x14ac:dyDescent="0.2">
      <c r="A17" s="71" t="s">
        <v>457</v>
      </c>
      <c r="B17" s="70">
        <v>17299321</v>
      </c>
    </row>
    <row r="18" spans="1:2" x14ac:dyDescent="0.2">
      <c r="A18" s="71" t="s">
        <v>458</v>
      </c>
      <c r="B18" s="70">
        <v>1800000</v>
      </c>
    </row>
    <row r="19" spans="1:2" x14ac:dyDescent="0.2">
      <c r="A19" s="71" t="s">
        <v>493</v>
      </c>
      <c r="B19" s="70">
        <v>4582715</v>
      </c>
    </row>
    <row r="20" spans="1:2" x14ac:dyDescent="0.2">
      <c r="A20" s="71" t="s">
        <v>494</v>
      </c>
      <c r="B20" s="70">
        <v>800000</v>
      </c>
    </row>
    <row r="21" spans="1:2" x14ac:dyDescent="0.2">
      <c r="A21" s="71"/>
      <c r="B21" s="70"/>
    </row>
    <row r="22" spans="1:2" x14ac:dyDescent="0.2">
      <c r="A22" s="71"/>
      <c r="B22" s="70"/>
    </row>
    <row r="23" spans="1:2" x14ac:dyDescent="0.2">
      <c r="A23" s="71"/>
      <c r="B23" s="70"/>
    </row>
    <row r="24" spans="1:2" x14ac:dyDescent="0.2">
      <c r="A24" s="71"/>
      <c r="B24" s="70"/>
    </row>
    <row r="25" spans="1:2" x14ac:dyDescent="0.2">
      <c r="A25" s="71"/>
      <c r="B25" s="70"/>
    </row>
    <row r="26" spans="1:2" x14ac:dyDescent="0.2">
      <c r="A26" s="72"/>
      <c r="B26" s="70"/>
    </row>
    <row r="27" spans="1:2" s="75" customFormat="1" ht="19.5" customHeight="1" x14ac:dyDescent="0.2">
      <c r="A27" s="73" t="s">
        <v>290</v>
      </c>
      <c r="B27" s="74">
        <f>SUM(B8:B26)</f>
        <v>65529576</v>
      </c>
    </row>
  </sheetData>
  <mergeCells count="1">
    <mergeCell ref="A2:B2"/>
  </mergeCells>
  <phoneticPr fontId="11" type="noConversion"/>
  <printOptions horizontalCentered="1"/>
  <pageMargins left="0.78740157480314965" right="0.78740157480314965" top="0.98425196850393704" bottom="0.98425196850393704" header="0.78740157480314965" footer="0.51181102362204722"/>
  <pageSetup paperSize="9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</vt:i4>
      </vt:variant>
    </vt:vector>
  </HeadingPairs>
  <TitlesOfParts>
    <vt:vector size="23" baseType="lpstr">
      <vt:lpstr>1. sz. mell.</vt:lpstr>
      <vt:lpstr>2.sz.melléklet</vt:lpstr>
      <vt:lpstr>2.1. melléklet</vt:lpstr>
      <vt:lpstr>2.2.sz. melléklet</vt:lpstr>
      <vt:lpstr>3.1. sz. mell.</vt:lpstr>
      <vt:lpstr>3.2.sz. mell.</vt:lpstr>
      <vt:lpstr>3.3 sz melléklet</vt:lpstr>
      <vt:lpstr>4.sz.mell.</vt:lpstr>
      <vt:lpstr>5.sz.mell</vt:lpstr>
      <vt:lpstr>6.sz.mell.</vt:lpstr>
      <vt:lpstr>7.sz.mell.</vt:lpstr>
      <vt:lpstr>8.sz.mell</vt:lpstr>
      <vt:lpstr>9.sz.mell</vt:lpstr>
      <vt:lpstr>10.sz.mell</vt:lpstr>
      <vt:lpstr>11.sz.mell</vt:lpstr>
      <vt:lpstr>12.mell</vt:lpstr>
      <vt:lpstr>13.sz. mell</vt:lpstr>
      <vt:lpstr>Munka2</vt:lpstr>
      <vt:lpstr>Munka4</vt:lpstr>
      <vt:lpstr>Munka3</vt:lpstr>
      <vt:lpstr>Munka5</vt:lpstr>
      <vt:lpstr>'4.sz.mell.'!Nyomtatási_cím</vt:lpstr>
      <vt:lpstr>'2.sz.melléklet'!Nyomtatási_terület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dr. Dobai Sándor</cp:lastModifiedBy>
  <cp:lastPrinted>2020-03-02T14:30:16Z</cp:lastPrinted>
  <dcterms:created xsi:type="dcterms:W3CDTF">2013-04-02T18:30:45Z</dcterms:created>
  <dcterms:modified xsi:type="dcterms:W3CDTF">2020-03-02T14:31:15Z</dcterms:modified>
</cp:coreProperties>
</file>