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/>
  <mc:AlternateContent xmlns:mc="http://schemas.openxmlformats.org/markup-compatibility/2006">
    <mc:Choice Requires="x15">
      <x15ac:absPath xmlns:x15ac="http://schemas.microsoft.com/office/spreadsheetml/2010/11/ac" url="D:\Munka\Györe\Testületi ülések\2020_06_23\"/>
    </mc:Choice>
  </mc:AlternateContent>
  <xr:revisionPtr revIDLastSave="0" documentId="8_{EA6A2CBC-D932-479C-9734-D14444BF5432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1.1.sz.mell." sheetId="4" r:id="rId1"/>
    <sheet name="1.2.sz.mell." sheetId="5" r:id="rId2"/>
    <sheet name="1.3.sz.mell." sheetId="6" r:id="rId3"/>
    <sheet name="1.4.sz.mell." sheetId="7" r:id="rId4"/>
    <sheet name="2.sz.mell  " sheetId="8" r:id="rId5"/>
    <sheet name="3" sheetId="16" r:id="rId6"/>
    <sheet name="4" sheetId="17" r:id="rId7"/>
    <sheet name="5" sheetId="18" r:id="rId8"/>
    <sheet name="6." sheetId="19" r:id="rId9"/>
    <sheet name="7A" sheetId="20" r:id="rId10"/>
    <sheet name="7B" sheetId="21" r:id="rId11"/>
    <sheet name="7C" sheetId="22" r:id="rId12"/>
    <sheet name="8" sheetId="23" r:id="rId13"/>
    <sheet name="9" sheetId="24" r:id="rId14"/>
    <sheet name="10" sheetId="25" r:id="rId15"/>
    <sheet name="11" sheetId="26" r:id="rId16"/>
    <sheet name="12" sheetId="27" r:id="rId17"/>
  </sheets>
  <externalReferences>
    <externalReference r:id="rId18"/>
    <externalReference r:id="rId19"/>
    <externalReference r:id="rId20"/>
  </externalReferences>
  <definedNames>
    <definedName name="_ftn1" localSheetId="11">'7C'!$A$27</definedName>
    <definedName name="_ftnref1" localSheetId="11">'7C'!$A$18</definedName>
    <definedName name="_xlnm.Print_Area" localSheetId="0">'1.1.sz.mell.'!$A$1:$J$128</definedName>
    <definedName name="_xlnm.Print_Area" localSheetId="1">'1.2.sz.mell.'!$A$1:$J$128</definedName>
    <definedName name="_xlnm.Print_Area" localSheetId="2">'1.3.sz.mell.'!$A$1:$J$128</definedName>
    <definedName name="_xlnm.Print_Area" localSheetId="3">'1.4.sz.mell.'!$A$1:$J$127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2" i="27" l="1"/>
  <c r="C68" i="20" l="1"/>
  <c r="D68" i="20"/>
  <c r="C24" i="20"/>
  <c r="D24" i="20"/>
  <c r="C37" i="4"/>
  <c r="D37" i="4"/>
  <c r="F37" i="4"/>
  <c r="G37" i="4"/>
  <c r="I37" i="4"/>
  <c r="D38" i="4"/>
  <c r="J48" i="4"/>
  <c r="D46" i="4"/>
  <c r="F46" i="4"/>
  <c r="G46" i="4"/>
  <c r="I46" i="4"/>
  <c r="D47" i="4"/>
  <c r="F47" i="4"/>
  <c r="G47" i="4"/>
  <c r="I47" i="4"/>
  <c r="D48" i="4"/>
  <c r="F48" i="4"/>
  <c r="G48" i="4"/>
  <c r="I48" i="4"/>
  <c r="D49" i="4"/>
  <c r="C47" i="4"/>
  <c r="C48" i="4"/>
  <c r="C46" i="4"/>
  <c r="J48" i="5"/>
  <c r="J12" i="6" l="1"/>
  <c r="J66" i="6"/>
  <c r="C35" i="17" l="1"/>
  <c r="C29" i="17"/>
  <c r="C22" i="17"/>
  <c r="C14" i="17"/>
  <c r="C10" i="17"/>
  <c r="C5" i="17"/>
  <c r="C22" i="18"/>
  <c r="C18" i="18"/>
  <c r="C13" i="18"/>
  <c r="C5" i="18"/>
  <c r="C25" i="18" l="1"/>
  <c r="C45" i="18" s="1"/>
  <c r="C20" i="17"/>
  <c r="M34" i="27"/>
  <c r="L34" i="27"/>
  <c r="K34" i="27"/>
  <c r="K26" i="27"/>
  <c r="J26" i="27"/>
  <c r="I26" i="27"/>
  <c r="H26" i="27"/>
  <c r="G26" i="27"/>
  <c r="F26" i="27"/>
  <c r="E26" i="27"/>
  <c r="D26" i="27"/>
  <c r="M25" i="27"/>
  <c r="L25" i="27"/>
  <c r="C25" i="27"/>
  <c r="B25" i="27"/>
  <c r="M24" i="27"/>
  <c r="L24" i="27"/>
  <c r="C24" i="27"/>
  <c r="B24" i="27"/>
  <c r="L23" i="27"/>
  <c r="C23" i="27"/>
  <c r="M23" i="27" s="1"/>
  <c r="B23" i="27"/>
  <c r="L22" i="27"/>
  <c r="C22" i="27"/>
  <c r="B22" i="27"/>
  <c r="L21" i="27"/>
  <c r="C21" i="27"/>
  <c r="M21" i="27" s="1"/>
  <c r="B21" i="27"/>
  <c r="L20" i="27"/>
  <c r="C20" i="27"/>
  <c r="B20" i="27"/>
  <c r="K17" i="27"/>
  <c r="J17" i="27"/>
  <c r="I17" i="27"/>
  <c r="H17" i="27"/>
  <c r="G17" i="27"/>
  <c r="F17" i="27"/>
  <c r="E17" i="27"/>
  <c r="D17" i="27"/>
  <c r="M16" i="27"/>
  <c r="L16" i="27"/>
  <c r="C16" i="27"/>
  <c r="B16" i="27"/>
  <c r="L15" i="27"/>
  <c r="C15" i="27"/>
  <c r="B15" i="27"/>
  <c r="L14" i="27"/>
  <c r="C14" i="27"/>
  <c r="M14" i="27" s="1"/>
  <c r="B14" i="27"/>
  <c r="L13" i="27"/>
  <c r="C13" i="27"/>
  <c r="M13" i="27" s="1"/>
  <c r="B13" i="27"/>
  <c r="L12" i="27"/>
  <c r="M12" i="27" s="1"/>
  <c r="B12" i="27"/>
  <c r="M11" i="27"/>
  <c r="L11" i="27"/>
  <c r="C11" i="27"/>
  <c r="B11" i="27"/>
  <c r="M10" i="27"/>
  <c r="L10" i="27"/>
  <c r="C10" i="27"/>
  <c r="B10" i="27"/>
  <c r="M8" i="27"/>
  <c r="K8" i="27"/>
  <c r="J8" i="27"/>
  <c r="L4" i="27"/>
  <c r="L30" i="27" s="1"/>
  <c r="D30" i="26"/>
  <c r="C30" i="26"/>
  <c r="D1" i="26"/>
  <c r="E22" i="25"/>
  <c r="D22" i="25"/>
  <c r="G18" i="24"/>
  <c r="F18" i="24"/>
  <c r="E18" i="24"/>
  <c r="D18" i="24"/>
  <c r="C18" i="24"/>
  <c r="H17" i="24"/>
  <c r="I17" i="24" s="1"/>
  <c r="I16" i="24"/>
  <c r="H16" i="24"/>
  <c r="H18" i="24" s="1"/>
  <c r="G14" i="24"/>
  <c r="G19" i="24" s="1"/>
  <c r="F14" i="24"/>
  <c r="F19" i="24" s="1"/>
  <c r="E14" i="24"/>
  <c r="E19" i="24" s="1"/>
  <c r="D14" i="24"/>
  <c r="D19" i="24" s="1"/>
  <c r="C14" i="24"/>
  <c r="C19" i="24" s="1"/>
  <c r="H13" i="24"/>
  <c r="I13" i="24" s="1"/>
  <c r="H12" i="24"/>
  <c r="I12" i="24" s="1"/>
  <c r="H11" i="24"/>
  <c r="I11" i="24" s="1"/>
  <c r="H10" i="24"/>
  <c r="I10" i="24" s="1"/>
  <c r="H9" i="24"/>
  <c r="I9" i="24" s="1"/>
  <c r="H8" i="24"/>
  <c r="H7" i="24"/>
  <c r="I7" i="24" s="1"/>
  <c r="H2" i="24"/>
  <c r="J17" i="23"/>
  <c r="I16" i="23"/>
  <c r="H16" i="23"/>
  <c r="G16" i="23"/>
  <c r="F16" i="23"/>
  <c r="E16" i="23"/>
  <c r="D16" i="23"/>
  <c r="J15" i="23"/>
  <c r="I14" i="23"/>
  <c r="H14" i="23"/>
  <c r="G14" i="23"/>
  <c r="F14" i="23"/>
  <c r="J14" i="23" s="1"/>
  <c r="E14" i="23"/>
  <c r="D14" i="23"/>
  <c r="J13" i="23"/>
  <c r="I12" i="23"/>
  <c r="H12" i="23"/>
  <c r="G12" i="23"/>
  <c r="F12" i="23"/>
  <c r="E12" i="23"/>
  <c r="D12" i="23"/>
  <c r="J11" i="23"/>
  <c r="J10" i="23"/>
  <c r="I9" i="23"/>
  <c r="H9" i="23"/>
  <c r="G9" i="23"/>
  <c r="F9" i="23"/>
  <c r="E9" i="23"/>
  <c r="J9" i="23" s="1"/>
  <c r="D9" i="23"/>
  <c r="J8" i="23"/>
  <c r="J7" i="23"/>
  <c r="I6" i="23"/>
  <c r="I18" i="23" s="1"/>
  <c r="H6" i="23"/>
  <c r="G6" i="23"/>
  <c r="F6" i="23"/>
  <c r="E6" i="23"/>
  <c r="E18" i="23" s="1"/>
  <c r="D6" i="23"/>
  <c r="J2" i="23"/>
  <c r="D18" i="22"/>
  <c r="D14" i="22"/>
  <c r="D38" i="22" s="1"/>
  <c r="D9" i="22"/>
  <c r="C18" i="21"/>
  <c r="D14" i="21"/>
  <c r="D21" i="21" s="1"/>
  <c r="C14" i="21"/>
  <c r="D63" i="20"/>
  <c r="C63" i="20"/>
  <c r="D59" i="20"/>
  <c r="C59" i="20"/>
  <c r="D54" i="20"/>
  <c r="C54" i="20"/>
  <c r="D45" i="20"/>
  <c r="C45" i="20"/>
  <c r="D40" i="20"/>
  <c r="C40" i="20"/>
  <c r="D35" i="20"/>
  <c r="C35" i="20"/>
  <c r="D29" i="20"/>
  <c r="C29" i="20"/>
  <c r="D19" i="20"/>
  <c r="C19" i="20"/>
  <c r="D14" i="20"/>
  <c r="C14" i="20"/>
  <c r="D9" i="20"/>
  <c r="C9" i="20"/>
  <c r="A1" i="20"/>
  <c r="C12" i="19"/>
  <c r="E22" i="18"/>
  <c r="D22" i="18"/>
  <c r="E18" i="18"/>
  <c r="D18" i="18"/>
  <c r="E13" i="18"/>
  <c r="D13" i="18"/>
  <c r="E5" i="18"/>
  <c r="D5" i="18"/>
  <c r="D25" i="18" s="1"/>
  <c r="D45" i="18" s="1"/>
  <c r="E29" i="17"/>
  <c r="D29" i="17"/>
  <c r="E22" i="17"/>
  <c r="D22" i="17"/>
  <c r="D35" i="17" s="1"/>
  <c r="E14" i="17"/>
  <c r="D14" i="17"/>
  <c r="D20" i="17" s="1"/>
  <c r="E10" i="17"/>
  <c r="D10" i="17"/>
  <c r="E5" i="17"/>
  <c r="D5" i="17"/>
  <c r="E20" i="16"/>
  <c r="E19" i="16"/>
  <c r="E17" i="16"/>
  <c r="E15" i="16"/>
  <c r="E14" i="16"/>
  <c r="E13" i="16"/>
  <c r="E12" i="16"/>
  <c r="E11" i="16"/>
  <c r="E10" i="16"/>
  <c r="E9" i="16"/>
  <c r="D7" i="16"/>
  <c r="C7" i="16"/>
  <c r="E6" i="16"/>
  <c r="E5" i="16"/>
  <c r="D4" i="16"/>
  <c r="C4" i="16"/>
  <c r="E3" i="16"/>
  <c r="E2" i="16"/>
  <c r="J12" i="23" l="1"/>
  <c r="D8" i="16"/>
  <c r="D16" i="16" s="1"/>
  <c r="D18" i="16" s="1"/>
  <c r="D8" i="20"/>
  <c r="D51" i="20" s="1"/>
  <c r="D34" i="20"/>
  <c r="G18" i="23"/>
  <c r="H14" i="24"/>
  <c r="H19" i="24" s="1"/>
  <c r="E7" i="16"/>
  <c r="C34" i="20"/>
  <c r="D18" i="23"/>
  <c r="H18" i="23"/>
  <c r="J16" i="23"/>
  <c r="M15" i="27"/>
  <c r="L17" i="27"/>
  <c r="M22" i="27"/>
  <c r="C26" i="27"/>
  <c r="M26" i="27" s="1"/>
  <c r="B26" i="27"/>
  <c r="L26" i="27"/>
  <c r="M20" i="27"/>
  <c r="B17" i="27"/>
  <c r="C17" i="27"/>
  <c r="M17" i="27" s="1"/>
  <c r="C8" i="20"/>
  <c r="C51" i="20" s="1"/>
  <c r="C70" i="20" s="1"/>
  <c r="C21" i="21"/>
  <c r="E35" i="17"/>
  <c r="E20" i="17"/>
  <c r="E25" i="18"/>
  <c r="E45" i="18" s="1"/>
  <c r="E4" i="16"/>
  <c r="E8" i="16"/>
  <c r="C8" i="16"/>
  <c r="E16" i="16" s="1"/>
  <c r="E18" i="16" s="1"/>
  <c r="I18" i="24"/>
  <c r="F18" i="23"/>
  <c r="I8" i="24"/>
  <c r="I14" i="24" s="1"/>
  <c r="I19" i="24" s="1"/>
  <c r="J6" i="23"/>
  <c r="J18" i="23" s="1"/>
  <c r="D45" i="5"/>
  <c r="F45" i="5"/>
  <c r="G45" i="5"/>
  <c r="D65" i="5"/>
  <c r="F65" i="5"/>
  <c r="G65" i="5"/>
  <c r="D56" i="5"/>
  <c r="D78" i="5" s="1"/>
  <c r="D128" i="5" s="1"/>
  <c r="F56" i="5"/>
  <c r="F78" i="5" s="1"/>
  <c r="F128" i="5" s="1"/>
  <c r="G56" i="5"/>
  <c r="I56" i="5"/>
  <c r="J56" i="5"/>
  <c r="D27" i="5"/>
  <c r="D55" i="5" s="1"/>
  <c r="F27" i="5"/>
  <c r="G27" i="5"/>
  <c r="D13" i="5"/>
  <c r="F13" i="5"/>
  <c r="G13" i="5"/>
  <c r="D6" i="5"/>
  <c r="F6" i="5"/>
  <c r="G6" i="5"/>
  <c r="I6" i="5"/>
  <c r="G100" i="5"/>
  <c r="D101" i="5"/>
  <c r="F101" i="5"/>
  <c r="G101" i="5"/>
  <c r="D97" i="5"/>
  <c r="F97" i="5"/>
  <c r="G97" i="5"/>
  <c r="D91" i="5"/>
  <c r="F91" i="5"/>
  <c r="G91" i="5"/>
  <c r="D85" i="5"/>
  <c r="D100" i="5" s="1"/>
  <c r="D123" i="5" s="1"/>
  <c r="F85" i="5"/>
  <c r="F100" i="5" s="1"/>
  <c r="F123" i="5" s="1"/>
  <c r="G85" i="5"/>
  <c r="I85" i="5"/>
  <c r="J85" i="5" s="1"/>
  <c r="D65" i="6"/>
  <c r="F65" i="6"/>
  <c r="G65" i="6"/>
  <c r="D55" i="6"/>
  <c r="D56" i="6"/>
  <c r="D78" i="6" s="1"/>
  <c r="D128" i="6" s="1"/>
  <c r="F56" i="6"/>
  <c r="F78" i="6" s="1"/>
  <c r="F128" i="6" s="1"/>
  <c r="G56" i="6"/>
  <c r="D27" i="6"/>
  <c r="F27" i="6"/>
  <c r="G27" i="6"/>
  <c r="D6" i="6"/>
  <c r="F6" i="6"/>
  <c r="G6" i="6"/>
  <c r="D85" i="6"/>
  <c r="D100" i="6" s="1"/>
  <c r="D123" i="6" s="1"/>
  <c r="F85" i="6"/>
  <c r="G85" i="6"/>
  <c r="D101" i="6"/>
  <c r="F101" i="6"/>
  <c r="G101" i="6"/>
  <c r="D91" i="6"/>
  <c r="F91" i="6"/>
  <c r="G91" i="6"/>
  <c r="D79" i="5" l="1"/>
  <c r="D127" i="5"/>
  <c r="D127" i="6"/>
  <c r="F55" i="6"/>
  <c r="F127" i="6" s="1"/>
  <c r="D79" i="6"/>
  <c r="F100" i="6"/>
  <c r="F123" i="6" s="1"/>
  <c r="C16" i="16"/>
  <c r="C18" i="16" s="1"/>
  <c r="F55" i="5"/>
  <c r="E53" i="5"/>
  <c r="F79" i="6" l="1"/>
  <c r="F79" i="5"/>
  <c r="F127" i="5"/>
  <c r="H86" i="5"/>
  <c r="D7" i="4" l="1"/>
  <c r="D8" i="8" s="1"/>
  <c r="F7" i="4"/>
  <c r="F8" i="8" s="1"/>
  <c r="G7" i="4"/>
  <c r="G8" i="8" s="1"/>
  <c r="D8" i="4"/>
  <c r="F8" i="4"/>
  <c r="G8" i="4"/>
  <c r="D9" i="4"/>
  <c r="F9" i="4"/>
  <c r="G9" i="4"/>
  <c r="D10" i="4"/>
  <c r="F10" i="4"/>
  <c r="G10" i="4"/>
  <c r="D11" i="4"/>
  <c r="F11" i="4"/>
  <c r="G11" i="4"/>
  <c r="D12" i="4"/>
  <c r="F12" i="4"/>
  <c r="G12" i="4"/>
  <c r="D14" i="4"/>
  <c r="F14" i="4"/>
  <c r="G14" i="4"/>
  <c r="D15" i="4"/>
  <c r="F15" i="4"/>
  <c r="G15" i="4"/>
  <c r="D16" i="4"/>
  <c r="F16" i="4"/>
  <c r="G16" i="4"/>
  <c r="D17" i="4"/>
  <c r="F17" i="4"/>
  <c r="G17" i="4"/>
  <c r="D18" i="4"/>
  <c r="F18" i="4"/>
  <c r="G18" i="4"/>
  <c r="D19" i="4"/>
  <c r="F19" i="4"/>
  <c r="G19" i="4"/>
  <c r="D21" i="4"/>
  <c r="D22" i="4"/>
  <c r="E22" i="4"/>
  <c r="F22" i="4"/>
  <c r="G22" i="4"/>
  <c r="H22" i="4"/>
  <c r="D23" i="4"/>
  <c r="E23" i="4"/>
  <c r="F23" i="4"/>
  <c r="G23" i="4"/>
  <c r="H23" i="4"/>
  <c r="D24" i="4"/>
  <c r="E24" i="4"/>
  <c r="F24" i="4"/>
  <c r="G24" i="4"/>
  <c r="H24" i="4"/>
  <c r="D25" i="4"/>
  <c r="E25" i="4"/>
  <c r="F25" i="4"/>
  <c r="G25" i="4"/>
  <c r="H25" i="4"/>
  <c r="D26" i="4"/>
  <c r="E26" i="4"/>
  <c r="F26" i="4"/>
  <c r="G26" i="4"/>
  <c r="H26" i="4"/>
  <c r="D28" i="4"/>
  <c r="F28" i="4"/>
  <c r="G28" i="4"/>
  <c r="D29" i="4"/>
  <c r="F29" i="4"/>
  <c r="G29" i="4"/>
  <c r="D30" i="4"/>
  <c r="F30" i="4"/>
  <c r="G30" i="4"/>
  <c r="D31" i="4"/>
  <c r="F31" i="4"/>
  <c r="G31" i="4"/>
  <c r="D32" i="4"/>
  <c r="F32" i="4"/>
  <c r="G32" i="4"/>
  <c r="D33" i="4"/>
  <c r="F33" i="4"/>
  <c r="G33" i="4"/>
  <c r="D34" i="4"/>
  <c r="F34" i="4"/>
  <c r="G34" i="4"/>
  <c r="D35" i="4"/>
  <c r="F35" i="4"/>
  <c r="G35" i="4"/>
  <c r="D36" i="4"/>
  <c r="F36" i="4"/>
  <c r="G36" i="4"/>
  <c r="D40" i="4"/>
  <c r="F40" i="4"/>
  <c r="D41" i="4"/>
  <c r="F41" i="4"/>
  <c r="G41" i="4"/>
  <c r="D42" i="4"/>
  <c r="F42" i="4"/>
  <c r="G42" i="4"/>
  <c r="D43" i="4"/>
  <c r="F43" i="4"/>
  <c r="G43" i="4"/>
  <c r="D44" i="4"/>
  <c r="F44" i="4"/>
  <c r="G44" i="4"/>
  <c r="D45" i="4"/>
  <c r="D10" i="8" s="1"/>
  <c r="D51" i="4"/>
  <c r="F51" i="4"/>
  <c r="D52" i="4"/>
  <c r="F52" i="4"/>
  <c r="G52" i="4"/>
  <c r="D53" i="4"/>
  <c r="F53" i="4"/>
  <c r="G53" i="4"/>
  <c r="D54" i="4"/>
  <c r="F54" i="4"/>
  <c r="G54" i="4"/>
  <c r="D57" i="4"/>
  <c r="F57" i="4"/>
  <c r="G57" i="4"/>
  <c r="D58" i="4"/>
  <c r="F58" i="4"/>
  <c r="G58" i="4"/>
  <c r="D59" i="4"/>
  <c r="F59" i="4"/>
  <c r="G59" i="4"/>
  <c r="D61" i="4"/>
  <c r="F61" i="4"/>
  <c r="D62" i="4"/>
  <c r="F62" i="4"/>
  <c r="G62" i="4"/>
  <c r="D63" i="4"/>
  <c r="F63" i="4"/>
  <c r="G63" i="4"/>
  <c r="D64" i="4"/>
  <c r="F64" i="4"/>
  <c r="G64" i="4"/>
  <c r="D66" i="4"/>
  <c r="F66" i="4"/>
  <c r="G66" i="4"/>
  <c r="D67" i="4"/>
  <c r="D69" i="4"/>
  <c r="F69" i="4"/>
  <c r="D70" i="4"/>
  <c r="E70" i="4"/>
  <c r="F70" i="4"/>
  <c r="G70" i="4"/>
  <c r="H70" i="4"/>
  <c r="D71" i="4"/>
  <c r="E71" i="4"/>
  <c r="F71" i="4"/>
  <c r="G71" i="4"/>
  <c r="H71" i="4"/>
  <c r="D73" i="4"/>
  <c r="F73" i="4"/>
  <c r="D74" i="4"/>
  <c r="E74" i="4"/>
  <c r="F74" i="4"/>
  <c r="G74" i="4"/>
  <c r="H74" i="4"/>
  <c r="D75" i="4"/>
  <c r="E75" i="4"/>
  <c r="F75" i="4"/>
  <c r="G75" i="4"/>
  <c r="H75" i="4"/>
  <c r="D76" i="4"/>
  <c r="E76" i="4"/>
  <c r="F76" i="4"/>
  <c r="G76" i="4"/>
  <c r="H76" i="4"/>
  <c r="D49" i="8"/>
  <c r="D61" i="8" s="1"/>
  <c r="D62" i="8" s="1"/>
  <c r="E49" i="8"/>
  <c r="D19" i="8"/>
  <c r="D27" i="8" s="1"/>
  <c r="D6" i="8"/>
  <c r="E6" i="8"/>
  <c r="F60" i="4" l="1"/>
  <c r="G56" i="4"/>
  <c r="G13" i="4"/>
  <c r="F56" i="4"/>
  <c r="F68" i="4"/>
  <c r="F45" i="4"/>
  <c r="F6" i="4"/>
  <c r="F72" i="4"/>
  <c r="F39" i="4"/>
  <c r="F13" i="4"/>
  <c r="F50" i="4"/>
  <c r="D20" i="4"/>
  <c r="D9" i="8" s="1"/>
  <c r="D50" i="4"/>
  <c r="D65" i="4"/>
  <c r="D56" i="4"/>
  <c r="D72" i="4"/>
  <c r="D13" i="4"/>
  <c r="D6" i="4"/>
  <c r="D68" i="4"/>
  <c r="D60" i="4"/>
  <c r="D39" i="4"/>
  <c r="D27" i="4"/>
  <c r="D12" i="8" s="1"/>
  <c r="G6" i="4"/>
  <c r="J56" i="4"/>
  <c r="G50" i="5"/>
  <c r="G39" i="5"/>
  <c r="I27" i="5"/>
  <c r="G116" i="6"/>
  <c r="G110" i="6"/>
  <c r="I110" i="6"/>
  <c r="J110" i="6"/>
  <c r="J122" i="6" s="1"/>
  <c r="G105" i="6"/>
  <c r="G122" i="6" s="1"/>
  <c r="G50" i="6"/>
  <c r="G45" i="6"/>
  <c r="G39" i="6"/>
  <c r="G13" i="6"/>
  <c r="L12" i="5"/>
  <c r="M12" i="5"/>
  <c r="O12" i="5"/>
  <c r="P12" i="5"/>
  <c r="M11" i="5"/>
  <c r="O11" i="5"/>
  <c r="P11" i="5"/>
  <c r="L11" i="5"/>
  <c r="M92" i="5"/>
  <c r="O92" i="5"/>
  <c r="P92" i="5"/>
  <c r="L92" i="5"/>
  <c r="L87" i="5"/>
  <c r="M87" i="5"/>
  <c r="O87" i="5"/>
  <c r="P87" i="5"/>
  <c r="L88" i="5"/>
  <c r="M88" i="5"/>
  <c r="O88" i="5"/>
  <c r="P88" i="5"/>
  <c r="L89" i="5"/>
  <c r="M89" i="5"/>
  <c r="O89" i="5"/>
  <c r="P89" i="5"/>
  <c r="L90" i="5"/>
  <c r="M90" i="5"/>
  <c r="O90" i="5"/>
  <c r="P90" i="5"/>
  <c r="M86" i="5"/>
  <c r="O86" i="5"/>
  <c r="P86" i="5"/>
  <c r="L86" i="5"/>
  <c r="M11" i="6"/>
  <c r="O11" i="6"/>
  <c r="P11" i="6"/>
  <c r="L11" i="6"/>
  <c r="M92" i="6"/>
  <c r="O92" i="6"/>
  <c r="P92" i="6"/>
  <c r="L92" i="6"/>
  <c r="L87" i="6"/>
  <c r="M87" i="6"/>
  <c r="O87" i="6"/>
  <c r="P87" i="6"/>
  <c r="L88" i="6"/>
  <c r="M88" i="6"/>
  <c r="O88" i="6"/>
  <c r="P88" i="6"/>
  <c r="L89" i="6"/>
  <c r="M89" i="6"/>
  <c r="O89" i="6"/>
  <c r="P89" i="6"/>
  <c r="L90" i="6"/>
  <c r="M90" i="6"/>
  <c r="O90" i="6"/>
  <c r="P90" i="6"/>
  <c r="M86" i="6"/>
  <c r="O86" i="6"/>
  <c r="P86" i="6"/>
  <c r="R86" i="6"/>
  <c r="L86" i="6"/>
  <c r="G51" i="4" l="1"/>
  <c r="G50" i="4" s="1"/>
  <c r="G40" i="4"/>
  <c r="G39" i="4" s="1"/>
  <c r="D78" i="4"/>
  <c r="D55" i="4"/>
  <c r="G45" i="4"/>
  <c r="J27" i="5"/>
  <c r="D7" i="8"/>
  <c r="D18" i="8" s="1"/>
  <c r="D28" i="8" s="1"/>
  <c r="D65" i="8" s="1"/>
  <c r="D79" i="4"/>
  <c r="N86" i="5" l="1"/>
  <c r="N12" i="5"/>
  <c r="N90" i="6"/>
  <c r="N89" i="6"/>
  <c r="N88" i="6"/>
  <c r="N87" i="6"/>
  <c r="N90" i="5"/>
  <c r="N89" i="5"/>
  <c r="N88" i="5"/>
  <c r="N87" i="5"/>
  <c r="D86" i="4"/>
  <c r="D87" i="4"/>
  <c r="L7" i="8" s="1"/>
  <c r="D88" i="4"/>
  <c r="L8" i="8" s="1"/>
  <c r="D89" i="4"/>
  <c r="L9" i="8" s="1"/>
  <c r="D90" i="4"/>
  <c r="L10" i="8" s="1"/>
  <c r="D92" i="4"/>
  <c r="D93" i="4"/>
  <c r="D94" i="4"/>
  <c r="D95" i="4"/>
  <c r="D96" i="4"/>
  <c r="L41" i="8" s="1"/>
  <c r="D98" i="4"/>
  <c r="D99" i="4"/>
  <c r="D102" i="4"/>
  <c r="D103" i="4"/>
  <c r="D104" i="4"/>
  <c r="D106" i="4"/>
  <c r="D107" i="4"/>
  <c r="D108" i="4"/>
  <c r="D109" i="4"/>
  <c r="D111" i="4"/>
  <c r="D112" i="4"/>
  <c r="D114" i="4"/>
  <c r="D115" i="4"/>
  <c r="D117" i="4"/>
  <c r="D118" i="4"/>
  <c r="D119" i="4"/>
  <c r="D120" i="4"/>
  <c r="E120" i="7"/>
  <c r="E119" i="7"/>
  <c r="E118" i="7"/>
  <c r="E116" i="7" s="1"/>
  <c r="E117" i="7"/>
  <c r="E114" i="7"/>
  <c r="E113" i="7"/>
  <c r="E112" i="7"/>
  <c r="E111" i="7"/>
  <c r="E108" i="7"/>
  <c r="E107" i="7"/>
  <c r="E106" i="7"/>
  <c r="E103" i="7"/>
  <c r="E102" i="7"/>
  <c r="E98" i="7"/>
  <c r="E95" i="7"/>
  <c r="E94" i="7"/>
  <c r="E93" i="7"/>
  <c r="E92" i="7"/>
  <c r="E89" i="7"/>
  <c r="E88" i="7"/>
  <c r="E87" i="7"/>
  <c r="E86" i="7"/>
  <c r="E72" i="7"/>
  <c r="E68" i="7"/>
  <c r="E66" i="7"/>
  <c r="E65" i="7" s="1"/>
  <c r="E63" i="7"/>
  <c r="E62" i="7"/>
  <c r="E61" i="7"/>
  <c r="E58" i="7"/>
  <c r="E57" i="7"/>
  <c r="E53" i="7"/>
  <c r="E52" i="7"/>
  <c r="E51" i="7"/>
  <c r="E50" i="7" s="1"/>
  <c r="E48" i="7"/>
  <c r="E47" i="7"/>
  <c r="E46" i="7"/>
  <c r="E45" i="7" s="1"/>
  <c r="E43" i="7"/>
  <c r="E42" i="7"/>
  <c r="E41" i="7"/>
  <c r="E40" i="7"/>
  <c r="E37" i="7"/>
  <c r="E36" i="7"/>
  <c r="E35" i="7"/>
  <c r="E34" i="7"/>
  <c r="E33" i="7"/>
  <c r="E32" i="7"/>
  <c r="E31" i="7"/>
  <c r="E30" i="7"/>
  <c r="E29" i="7"/>
  <c r="E28" i="7"/>
  <c r="E21" i="7"/>
  <c r="E20" i="7" s="1"/>
  <c r="E19" i="7"/>
  <c r="E18" i="7"/>
  <c r="E17" i="7"/>
  <c r="E16" i="7"/>
  <c r="E15" i="7"/>
  <c r="E14" i="7"/>
  <c r="E12" i="7"/>
  <c r="E11" i="7"/>
  <c r="E10" i="7"/>
  <c r="E9" i="7"/>
  <c r="E8" i="7"/>
  <c r="E7" i="7"/>
  <c r="E120" i="6"/>
  <c r="E119" i="6"/>
  <c r="E118" i="6"/>
  <c r="E117" i="6"/>
  <c r="E115" i="6"/>
  <c r="E114" i="6"/>
  <c r="E113" i="6"/>
  <c r="E112" i="6"/>
  <c r="E111" i="6"/>
  <c r="E109" i="6"/>
  <c r="E108" i="6"/>
  <c r="E107" i="6"/>
  <c r="E106" i="6"/>
  <c r="E104" i="6"/>
  <c r="E103" i="6"/>
  <c r="E102" i="6"/>
  <c r="E99" i="6"/>
  <c r="E98" i="6"/>
  <c r="E96" i="6"/>
  <c r="E95" i="6"/>
  <c r="E94" i="6"/>
  <c r="E93" i="6"/>
  <c r="E92" i="6"/>
  <c r="E90" i="6"/>
  <c r="E89" i="6"/>
  <c r="E88" i="6"/>
  <c r="E87" i="6"/>
  <c r="E86" i="6"/>
  <c r="E72" i="6"/>
  <c r="E68" i="6"/>
  <c r="E67" i="6"/>
  <c r="E66" i="6"/>
  <c r="E65" i="6" s="1"/>
  <c r="E64" i="6"/>
  <c r="E63" i="6"/>
  <c r="E62" i="6"/>
  <c r="E61" i="6"/>
  <c r="E59" i="6"/>
  <c r="E58" i="6"/>
  <c r="E57" i="6"/>
  <c r="E54" i="6"/>
  <c r="E53" i="6"/>
  <c r="E54" i="4" s="1"/>
  <c r="E52" i="6"/>
  <c r="E51" i="6"/>
  <c r="E49" i="6"/>
  <c r="E48" i="6"/>
  <c r="E47" i="6"/>
  <c r="E46" i="6"/>
  <c r="E44" i="6"/>
  <c r="E43" i="6"/>
  <c r="E42" i="6"/>
  <c r="E41" i="6"/>
  <c r="E40" i="6"/>
  <c r="E38" i="6"/>
  <c r="E37" i="6"/>
  <c r="E37" i="4" s="1"/>
  <c r="E36" i="6"/>
  <c r="E35" i="6"/>
  <c r="E34" i="6"/>
  <c r="E33" i="6"/>
  <c r="E32" i="6"/>
  <c r="E31" i="6"/>
  <c r="E30" i="6"/>
  <c r="E29" i="6"/>
  <c r="E28" i="6"/>
  <c r="E21" i="6"/>
  <c r="E20" i="6"/>
  <c r="E19" i="6"/>
  <c r="E18" i="6"/>
  <c r="E17" i="6"/>
  <c r="E16" i="6"/>
  <c r="E15" i="6"/>
  <c r="E14" i="6"/>
  <c r="E12" i="6"/>
  <c r="E11" i="6"/>
  <c r="E10" i="6"/>
  <c r="E9" i="6"/>
  <c r="E8" i="6"/>
  <c r="E7" i="6"/>
  <c r="E6" i="6" s="1"/>
  <c r="E120" i="5"/>
  <c r="E119" i="5"/>
  <c r="E118" i="5"/>
  <c r="E117" i="5"/>
  <c r="E115" i="5"/>
  <c r="E114" i="5"/>
  <c r="E113" i="5"/>
  <c r="E112" i="5"/>
  <c r="E111" i="5"/>
  <c r="E109" i="5"/>
  <c r="E108" i="5"/>
  <c r="E107" i="5"/>
  <c r="E106" i="5"/>
  <c r="E104" i="5"/>
  <c r="E103" i="5"/>
  <c r="E102" i="5"/>
  <c r="E101" i="5" s="1"/>
  <c r="E99" i="5"/>
  <c r="E98" i="5"/>
  <c r="E96" i="5"/>
  <c r="E95" i="5"/>
  <c r="E94" i="5"/>
  <c r="E93" i="5"/>
  <c r="E92" i="5"/>
  <c r="E90" i="5"/>
  <c r="E89" i="5"/>
  <c r="E88" i="5"/>
  <c r="E87" i="5"/>
  <c r="E86" i="5"/>
  <c r="E85" i="5" s="1"/>
  <c r="E67" i="5"/>
  <c r="E66" i="5"/>
  <c r="E64" i="5"/>
  <c r="E63" i="5"/>
  <c r="E62" i="5"/>
  <c r="E61" i="5"/>
  <c r="E59" i="5"/>
  <c r="E58" i="5"/>
  <c r="E57" i="5"/>
  <c r="E54" i="5"/>
  <c r="E52" i="5"/>
  <c r="E51" i="5"/>
  <c r="E50" i="5" s="1"/>
  <c r="E49" i="5"/>
  <c r="E48" i="5"/>
  <c r="E48" i="4" s="1"/>
  <c r="E47" i="5"/>
  <c r="E47" i="4" s="1"/>
  <c r="E46" i="5"/>
  <c r="E46" i="4" s="1"/>
  <c r="E44" i="5"/>
  <c r="E43" i="5"/>
  <c r="E42" i="5"/>
  <c r="E41" i="5"/>
  <c r="E40" i="5"/>
  <c r="E38" i="5"/>
  <c r="E36" i="5"/>
  <c r="E35" i="5"/>
  <c r="E34" i="5"/>
  <c r="E33" i="5"/>
  <c r="E32" i="5"/>
  <c r="E31" i="5"/>
  <c r="E30" i="5"/>
  <c r="E29" i="5"/>
  <c r="E28" i="5"/>
  <c r="E19" i="5"/>
  <c r="E18" i="5"/>
  <c r="E17" i="5"/>
  <c r="E16" i="5"/>
  <c r="E15" i="5"/>
  <c r="E14" i="5"/>
  <c r="E12" i="5"/>
  <c r="E11" i="5"/>
  <c r="E10" i="5"/>
  <c r="E9" i="5"/>
  <c r="E8" i="5"/>
  <c r="E7" i="5"/>
  <c r="E65" i="5" l="1"/>
  <c r="E97" i="5"/>
  <c r="E56" i="6"/>
  <c r="E91" i="6"/>
  <c r="E6" i="7"/>
  <c r="E13" i="5"/>
  <c r="E56" i="5"/>
  <c r="E27" i="6"/>
  <c r="E13" i="7"/>
  <c r="E30" i="4"/>
  <c r="E34" i="4"/>
  <c r="E44" i="4"/>
  <c r="E6" i="5"/>
  <c r="E27" i="5"/>
  <c r="E91" i="5"/>
  <c r="E100" i="5" s="1"/>
  <c r="E101" i="6"/>
  <c r="E45" i="5"/>
  <c r="E85" i="6"/>
  <c r="N11" i="5"/>
  <c r="N11" i="6"/>
  <c r="N86" i="6"/>
  <c r="Q87" i="6"/>
  <c r="Q90" i="6"/>
  <c r="Q89" i="6"/>
  <c r="N92" i="6"/>
  <c r="Q88" i="6"/>
  <c r="N92" i="5"/>
  <c r="Q86" i="6"/>
  <c r="Q92" i="6"/>
  <c r="Q11" i="6"/>
  <c r="Q89" i="5"/>
  <c r="Q87" i="5"/>
  <c r="Q88" i="5"/>
  <c r="Q90" i="5"/>
  <c r="Q86" i="5"/>
  <c r="Q12" i="5"/>
  <c r="E97" i="6"/>
  <c r="E29" i="4"/>
  <c r="E33" i="4"/>
  <c r="E43" i="4"/>
  <c r="E53" i="4"/>
  <c r="E59" i="4"/>
  <c r="E64" i="4"/>
  <c r="E10" i="4"/>
  <c r="E15" i="4"/>
  <c r="E19" i="4"/>
  <c r="E11" i="4"/>
  <c r="E16" i="4"/>
  <c r="E8" i="4"/>
  <c r="E12" i="4"/>
  <c r="E17" i="4"/>
  <c r="E31" i="4"/>
  <c r="E35" i="4"/>
  <c r="E39" i="5"/>
  <c r="E9" i="4"/>
  <c r="E18" i="4"/>
  <c r="E32" i="4"/>
  <c r="E36" i="4"/>
  <c r="E42" i="4"/>
  <c r="E63" i="4"/>
  <c r="D97" i="4"/>
  <c r="L11" i="8" s="1"/>
  <c r="E14" i="4"/>
  <c r="E13" i="6"/>
  <c r="E7" i="4"/>
  <c r="E8" i="8" s="1"/>
  <c r="E105" i="6"/>
  <c r="E110" i="6"/>
  <c r="D110" i="4"/>
  <c r="D101" i="4"/>
  <c r="L6" i="8"/>
  <c r="L18" i="8" s="1"/>
  <c r="D85" i="4"/>
  <c r="E41" i="4"/>
  <c r="E39" i="6"/>
  <c r="E60" i="6"/>
  <c r="E62" i="4"/>
  <c r="E66" i="4"/>
  <c r="E116" i="6"/>
  <c r="D116" i="4"/>
  <c r="D105" i="4"/>
  <c r="E28" i="4"/>
  <c r="E45" i="6"/>
  <c r="E55" i="6" s="1"/>
  <c r="E52" i="4"/>
  <c r="E50" i="6"/>
  <c r="E51" i="4" s="1"/>
  <c r="E58" i="4"/>
  <c r="L37" i="8"/>
  <c r="L48" i="8" s="1"/>
  <c r="D91" i="4"/>
  <c r="Q11" i="5"/>
  <c r="E100" i="6" l="1"/>
  <c r="E78" i="6"/>
  <c r="E79" i="6"/>
  <c r="E127" i="6"/>
  <c r="E45" i="4"/>
  <c r="E10" i="8" s="1"/>
  <c r="E13" i="4"/>
  <c r="D122" i="4"/>
  <c r="D128" i="4" s="1"/>
  <c r="E6" i="4"/>
  <c r="E7" i="8" s="1"/>
  <c r="E50" i="4"/>
  <c r="D100" i="4"/>
  <c r="L63" i="8"/>
  <c r="D63" i="8"/>
  <c r="L62" i="8"/>
  <c r="E122" i="6"/>
  <c r="L28" i="8"/>
  <c r="L29" i="8"/>
  <c r="D29" i="8"/>
  <c r="C116" i="6"/>
  <c r="C110" i="6"/>
  <c r="C105" i="6"/>
  <c r="C101" i="6"/>
  <c r="C97" i="6"/>
  <c r="C91" i="6"/>
  <c r="C85" i="6"/>
  <c r="C72" i="6"/>
  <c r="C68" i="6"/>
  <c r="C65" i="6"/>
  <c r="C60" i="6"/>
  <c r="C56" i="6"/>
  <c r="C50" i="6"/>
  <c r="C45" i="6"/>
  <c r="C39" i="6"/>
  <c r="C27" i="6"/>
  <c r="C21" i="6"/>
  <c r="C20" i="6" s="1"/>
  <c r="C13" i="6"/>
  <c r="C6" i="6"/>
  <c r="C116" i="5"/>
  <c r="C110" i="5"/>
  <c r="C105" i="5"/>
  <c r="C101" i="5"/>
  <c r="C97" i="5"/>
  <c r="C91" i="5"/>
  <c r="C85" i="5"/>
  <c r="C72" i="5"/>
  <c r="C68" i="5"/>
  <c r="C65" i="5"/>
  <c r="C60" i="5"/>
  <c r="C56" i="5"/>
  <c r="C50" i="5"/>
  <c r="C45" i="5"/>
  <c r="C39" i="5"/>
  <c r="C27" i="5"/>
  <c r="C21" i="5"/>
  <c r="C20" i="5" s="1"/>
  <c r="C13" i="5"/>
  <c r="C6" i="5"/>
  <c r="E128" i="6" l="1"/>
  <c r="E123" i="6"/>
  <c r="L65" i="8"/>
  <c r="D64" i="8"/>
  <c r="L64" i="8"/>
  <c r="D30" i="8"/>
  <c r="L30" i="8"/>
  <c r="D123" i="4"/>
  <c r="D127" i="4"/>
  <c r="C122" i="5"/>
  <c r="C100" i="5"/>
  <c r="C122" i="6"/>
  <c r="C100" i="6"/>
  <c r="C123" i="6" s="1"/>
  <c r="C55" i="6"/>
  <c r="C78" i="6"/>
  <c r="C128" i="6" s="1"/>
  <c r="C55" i="5"/>
  <c r="C78" i="5"/>
  <c r="C128" i="5" s="1"/>
  <c r="C127" i="6" l="1"/>
  <c r="C123" i="5"/>
  <c r="C127" i="5"/>
  <c r="C79" i="6"/>
  <c r="C79" i="5"/>
  <c r="Q92" i="5" l="1"/>
  <c r="M61" i="8"/>
  <c r="N61" i="8"/>
  <c r="O61" i="8"/>
  <c r="P61" i="8"/>
  <c r="Q61" i="8"/>
  <c r="M27" i="8"/>
  <c r="N27" i="8"/>
  <c r="O27" i="8"/>
  <c r="P27" i="8"/>
  <c r="Q27" i="8"/>
  <c r="F49" i="8"/>
  <c r="F61" i="8" s="1"/>
  <c r="G49" i="8"/>
  <c r="H49" i="8"/>
  <c r="I49" i="8"/>
  <c r="E55" i="8"/>
  <c r="E61" i="8" s="1"/>
  <c r="F55" i="8"/>
  <c r="G55" i="8"/>
  <c r="H55" i="8"/>
  <c r="I55" i="8"/>
  <c r="F6" i="8"/>
  <c r="G6" i="8"/>
  <c r="H6" i="8"/>
  <c r="I6" i="8"/>
  <c r="E19" i="8"/>
  <c r="F19" i="8"/>
  <c r="G19" i="8"/>
  <c r="H19" i="8"/>
  <c r="I19" i="8"/>
  <c r="E24" i="8"/>
  <c r="F24" i="8"/>
  <c r="G24" i="8"/>
  <c r="H24" i="8"/>
  <c r="I24" i="8"/>
  <c r="F86" i="4"/>
  <c r="G86" i="4"/>
  <c r="I86" i="4"/>
  <c r="F87" i="4"/>
  <c r="N7" i="8" s="1"/>
  <c r="G87" i="4"/>
  <c r="O7" i="8" s="1"/>
  <c r="I87" i="4"/>
  <c r="Q7" i="8" s="1"/>
  <c r="F88" i="4"/>
  <c r="N8" i="8" s="1"/>
  <c r="G88" i="4"/>
  <c r="O8" i="8" s="1"/>
  <c r="I88" i="4"/>
  <c r="Q8" i="8" s="1"/>
  <c r="F89" i="4"/>
  <c r="N9" i="8" s="1"/>
  <c r="G89" i="4"/>
  <c r="O9" i="8" s="1"/>
  <c r="I89" i="4"/>
  <c r="Q9" i="8" s="1"/>
  <c r="F90" i="4"/>
  <c r="N10" i="8" s="1"/>
  <c r="G90" i="4"/>
  <c r="O10" i="8" s="1"/>
  <c r="I90" i="4"/>
  <c r="Q10" i="8" s="1"/>
  <c r="F92" i="4"/>
  <c r="G92" i="4"/>
  <c r="I92" i="4"/>
  <c r="F93" i="4"/>
  <c r="G93" i="4"/>
  <c r="I93" i="4"/>
  <c r="F94" i="4"/>
  <c r="G94" i="4"/>
  <c r="I94" i="4"/>
  <c r="F95" i="4"/>
  <c r="G95" i="4"/>
  <c r="I95" i="4"/>
  <c r="F96" i="4"/>
  <c r="N41" i="8" s="1"/>
  <c r="G96" i="4"/>
  <c r="O41" i="8" s="1"/>
  <c r="I96" i="4"/>
  <c r="Q41" i="8" s="1"/>
  <c r="F98" i="4"/>
  <c r="F97" i="4" s="1"/>
  <c r="G98" i="4"/>
  <c r="I98" i="4"/>
  <c r="F99" i="4"/>
  <c r="G99" i="4"/>
  <c r="I99" i="4"/>
  <c r="F102" i="4"/>
  <c r="G102" i="4"/>
  <c r="I102" i="4"/>
  <c r="F103" i="4"/>
  <c r="G103" i="4"/>
  <c r="I103" i="4"/>
  <c r="F104" i="4"/>
  <c r="G104" i="4"/>
  <c r="I104" i="4"/>
  <c r="F106" i="4"/>
  <c r="G106" i="4"/>
  <c r="I106" i="4"/>
  <c r="F107" i="4"/>
  <c r="G107" i="4"/>
  <c r="I107" i="4"/>
  <c r="F108" i="4"/>
  <c r="G108" i="4"/>
  <c r="I108" i="4"/>
  <c r="F109" i="4"/>
  <c r="G109" i="4"/>
  <c r="I109" i="4"/>
  <c r="F111" i="4"/>
  <c r="G111" i="4"/>
  <c r="I111" i="4"/>
  <c r="F112" i="4"/>
  <c r="G112" i="4"/>
  <c r="I112" i="4"/>
  <c r="F114" i="4"/>
  <c r="G114" i="4"/>
  <c r="I114" i="4"/>
  <c r="F115" i="4"/>
  <c r="G115" i="4"/>
  <c r="I115" i="4"/>
  <c r="F117" i="4"/>
  <c r="G117" i="4"/>
  <c r="I117" i="4"/>
  <c r="F118" i="4"/>
  <c r="G118" i="4"/>
  <c r="I118" i="4"/>
  <c r="F119" i="4"/>
  <c r="G119" i="4"/>
  <c r="I119" i="4"/>
  <c r="F120" i="4"/>
  <c r="G120" i="4"/>
  <c r="I120" i="4"/>
  <c r="I7" i="4"/>
  <c r="I8" i="8" s="1"/>
  <c r="I8" i="4"/>
  <c r="I9" i="4"/>
  <c r="I10" i="4"/>
  <c r="I11" i="4"/>
  <c r="I12" i="4"/>
  <c r="I14" i="4"/>
  <c r="I15" i="4"/>
  <c r="I16" i="4"/>
  <c r="I17" i="4"/>
  <c r="I18" i="4"/>
  <c r="I19" i="4"/>
  <c r="I22" i="4"/>
  <c r="I23" i="4"/>
  <c r="I24" i="4"/>
  <c r="I25" i="4"/>
  <c r="I26" i="4"/>
  <c r="I28" i="4"/>
  <c r="I29" i="4"/>
  <c r="I30" i="4"/>
  <c r="I31" i="4"/>
  <c r="I32" i="4"/>
  <c r="I33" i="4"/>
  <c r="I34" i="4"/>
  <c r="I35" i="4"/>
  <c r="I36" i="4"/>
  <c r="I40" i="4"/>
  <c r="I41" i="4"/>
  <c r="I42" i="4"/>
  <c r="I43" i="4"/>
  <c r="I44" i="4"/>
  <c r="I51" i="4"/>
  <c r="I52" i="4"/>
  <c r="I53" i="4"/>
  <c r="I54" i="4"/>
  <c r="I57" i="4"/>
  <c r="I58" i="4"/>
  <c r="I59" i="4"/>
  <c r="I61" i="4"/>
  <c r="I62" i="4"/>
  <c r="I63" i="4"/>
  <c r="I64" i="4"/>
  <c r="I66" i="4"/>
  <c r="I67" i="4"/>
  <c r="I69" i="4"/>
  <c r="I70" i="4"/>
  <c r="I71" i="4"/>
  <c r="I73" i="4"/>
  <c r="I74" i="4"/>
  <c r="I75" i="4"/>
  <c r="I76" i="4"/>
  <c r="H27" i="8" l="1"/>
  <c r="G27" i="8"/>
  <c r="F27" i="8"/>
  <c r="H61" i="8"/>
  <c r="I27" i="8"/>
  <c r="E27" i="8"/>
  <c r="G61" i="8"/>
  <c r="G97" i="4"/>
  <c r="I56" i="4"/>
  <c r="F101" i="4"/>
  <c r="G91" i="4"/>
  <c r="G101" i="4"/>
  <c r="I85" i="4"/>
  <c r="F85" i="4"/>
  <c r="N37" i="8"/>
  <c r="N48" i="8" s="1"/>
  <c r="N62" i="8" s="1"/>
  <c r="F91" i="4"/>
  <c r="G85" i="4"/>
  <c r="I61" i="8"/>
  <c r="I68" i="4"/>
  <c r="I60" i="4"/>
  <c r="I50" i="4"/>
  <c r="I65" i="4"/>
  <c r="I101" i="4"/>
  <c r="O11" i="8"/>
  <c r="I6" i="4"/>
  <c r="F10" i="8"/>
  <c r="F116" i="4"/>
  <c r="I116" i="4"/>
  <c r="I110" i="4"/>
  <c r="I105" i="4"/>
  <c r="F37" i="8"/>
  <c r="I91" i="4"/>
  <c r="I39" i="4"/>
  <c r="I39" i="8" s="1"/>
  <c r="F7" i="8"/>
  <c r="F110" i="4"/>
  <c r="F105" i="4"/>
  <c r="Q37" i="8"/>
  <c r="Q48" i="8" s="1"/>
  <c r="Q62" i="8" s="1"/>
  <c r="F39" i="8"/>
  <c r="I13" i="4"/>
  <c r="I37" i="8" s="1"/>
  <c r="G7" i="8"/>
  <c r="G116" i="4"/>
  <c r="G105" i="4"/>
  <c r="I97" i="4"/>
  <c r="Q11" i="8" s="1"/>
  <c r="N6" i="8"/>
  <c r="G37" i="8"/>
  <c r="G110" i="4"/>
  <c r="I72" i="4"/>
  <c r="G39" i="8"/>
  <c r="N11" i="8"/>
  <c r="Q6" i="8"/>
  <c r="G10" i="8"/>
  <c r="O37" i="8"/>
  <c r="O48" i="8" s="1"/>
  <c r="O62" i="8" s="1"/>
  <c r="O6" i="8"/>
  <c r="J85" i="4" l="1"/>
  <c r="G100" i="4"/>
  <c r="F100" i="4"/>
  <c r="O18" i="8"/>
  <c r="O28" i="8" s="1"/>
  <c r="I7" i="8"/>
  <c r="O65" i="8"/>
  <c r="N18" i="8"/>
  <c r="N28" i="8" s="1"/>
  <c r="N65" i="8" s="1"/>
  <c r="I100" i="4"/>
  <c r="Q18" i="8"/>
  <c r="Q28" i="8" s="1"/>
  <c r="Q65" i="8" s="1"/>
  <c r="I122" i="4"/>
  <c r="I78" i="4"/>
  <c r="G122" i="4"/>
  <c r="F122" i="4"/>
  <c r="I48" i="8"/>
  <c r="Q64" i="8" s="1"/>
  <c r="G48" i="8"/>
  <c r="F48" i="8"/>
  <c r="G123" i="4" l="1"/>
  <c r="I123" i="4"/>
  <c r="F123" i="4"/>
  <c r="O63" i="8"/>
  <c r="O64" i="8"/>
  <c r="G62" i="8"/>
  <c r="G63" i="8"/>
  <c r="G64" i="8"/>
  <c r="N64" i="8"/>
  <c r="F62" i="8"/>
  <c r="N63" i="8"/>
  <c r="F63" i="8"/>
  <c r="F64" i="8"/>
  <c r="I63" i="8"/>
  <c r="I62" i="8"/>
  <c r="Q63" i="8"/>
  <c r="I64" i="8"/>
  <c r="J26" i="4"/>
  <c r="J25" i="4"/>
  <c r="J24" i="4"/>
  <c r="J23" i="4"/>
  <c r="J22" i="4"/>
  <c r="J98" i="5"/>
  <c r="J92" i="5"/>
  <c r="J90" i="5"/>
  <c r="J88" i="5"/>
  <c r="J87" i="5"/>
  <c r="J86" i="5"/>
  <c r="J66" i="5"/>
  <c r="J35" i="5"/>
  <c r="J33" i="5"/>
  <c r="J32" i="5"/>
  <c r="J30" i="5"/>
  <c r="J29" i="5"/>
  <c r="J26" i="5"/>
  <c r="J25" i="5"/>
  <c r="J24" i="5"/>
  <c r="J23" i="5"/>
  <c r="J22" i="5"/>
  <c r="J12" i="5"/>
  <c r="J11" i="5"/>
  <c r="J6" i="5" s="1"/>
  <c r="J127" i="7"/>
  <c r="J126" i="7"/>
  <c r="J128" i="6"/>
  <c r="J92" i="6"/>
  <c r="J90" i="6"/>
  <c r="J88" i="6"/>
  <c r="J87" i="6"/>
  <c r="J86" i="6"/>
  <c r="J33" i="6"/>
  <c r="J32" i="6"/>
  <c r="J29" i="6"/>
  <c r="J26" i="6"/>
  <c r="J25" i="6"/>
  <c r="J24" i="6"/>
  <c r="J23" i="6"/>
  <c r="J22" i="6"/>
  <c r="J11" i="6"/>
  <c r="H120" i="7"/>
  <c r="H119" i="7"/>
  <c r="H118" i="7"/>
  <c r="H117" i="7"/>
  <c r="H116" i="7"/>
  <c r="H115" i="7" s="1"/>
  <c r="G115" i="7"/>
  <c r="F115" i="7"/>
  <c r="E115" i="7" s="1"/>
  <c r="E110" i="7" s="1"/>
  <c r="H114" i="7"/>
  <c r="H113" i="7"/>
  <c r="H112" i="7"/>
  <c r="H111" i="7"/>
  <c r="H109" i="7" s="1"/>
  <c r="H110" i="7"/>
  <c r="G109" i="7"/>
  <c r="F109" i="7"/>
  <c r="E109" i="7" s="1"/>
  <c r="E105" i="7" s="1"/>
  <c r="H108" i="7"/>
  <c r="H107" i="7"/>
  <c r="H106" i="7"/>
  <c r="H105" i="7"/>
  <c r="H104" i="7" s="1"/>
  <c r="G104" i="7"/>
  <c r="F104" i="7"/>
  <c r="E104" i="7" s="1"/>
  <c r="E101" i="7" s="1"/>
  <c r="E122" i="7" s="1"/>
  <c r="H103" i="7"/>
  <c r="H102" i="7"/>
  <c r="H101" i="7"/>
  <c r="G100" i="7"/>
  <c r="G121" i="7" s="1"/>
  <c r="F100" i="7"/>
  <c r="H98" i="7"/>
  <c r="H97" i="7"/>
  <c r="H96" i="7" s="1"/>
  <c r="G96" i="7"/>
  <c r="F96" i="7"/>
  <c r="E96" i="7" s="1"/>
  <c r="E91" i="7" s="1"/>
  <c r="H95" i="7"/>
  <c r="H94" i="7"/>
  <c r="H93" i="7"/>
  <c r="H92" i="7"/>
  <c r="H91" i="7"/>
  <c r="G90" i="7"/>
  <c r="F90" i="7"/>
  <c r="E90" i="7" s="1"/>
  <c r="E85" i="7" s="1"/>
  <c r="H89" i="7"/>
  <c r="E89" i="4"/>
  <c r="M9" i="8" s="1"/>
  <c r="H88" i="7"/>
  <c r="E88" i="4"/>
  <c r="M8" i="8" s="1"/>
  <c r="H87" i="7"/>
  <c r="E87" i="4"/>
  <c r="M7" i="8" s="1"/>
  <c r="H86" i="7"/>
  <c r="E86" i="4"/>
  <c r="H85" i="7"/>
  <c r="G84" i="7"/>
  <c r="F84" i="7"/>
  <c r="H71" i="7"/>
  <c r="G71" i="7"/>
  <c r="F71" i="7"/>
  <c r="H67" i="7"/>
  <c r="G67" i="7"/>
  <c r="G67" i="4" s="1"/>
  <c r="G65" i="4" s="1"/>
  <c r="F67" i="7"/>
  <c r="H66" i="7"/>
  <c r="H65" i="7"/>
  <c r="G64" i="7"/>
  <c r="F64" i="7"/>
  <c r="E64" i="7" s="1"/>
  <c r="E60" i="7" s="1"/>
  <c r="H63" i="7"/>
  <c r="H62" i="7"/>
  <c r="H61" i="7"/>
  <c r="H60" i="7"/>
  <c r="G59" i="7"/>
  <c r="F59" i="7"/>
  <c r="E59" i="7" s="1"/>
  <c r="E56" i="7" s="1"/>
  <c r="H58" i="7"/>
  <c r="H57" i="7"/>
  <c r="H55" i="7" s="1"/>
  <c r="H56" i="7"/>
  <c r="G55" i="7"/>
  <c r="G77" i="7" s="1"/>
  <c r="G127" i="7" s="1"/>
  <c r="F55" i="7"/>
  <c r="H53" i="7"/>
  <c r="H52" i="7"/>
  <c r="H51" i="7"/>
  <c r="H50" i="7"/>
  <c r="H49" i="7" s="1"/>
  <c r="G49" i="7"/>
  <c r="G49" i="4" s="1"/>
  <c r="F49" i="7"/>
  <c r="H48" i="7"/>
  <c r="H47" i="7"/>
  <c r="H46" i="7"/>
  <c r="H45" i="7"/>
  <c r="G44" i="7"/>
  <c r="F44" i="7"/>
  <c r="E44" i="7" s="1"/>
  <c r="E39" i="7" s="1"/>
  <c r="E40" i="4" s="1"/>
  <c r="E39" i="4" s="1"/>
  <c r="H43" i="7"/>
  <c r="H42" i="7"/>
  <c r="H41" i="7"/>
  <c r="H40" i="7"/>
  <c r="H39" i="7"/>
  <c r="G38" i="7"/>
  <c r="G38" i="4" s="1"/>
  <c r="G27" i="4" s="1"/>
  <c r="G12" i="8" s="1"/>
  <c r="F38" i="7"/>
  <c r="H37" i="7"/>
  <c r="H37" i="4" s="1"/>
  <c r="H36" i="7"/>
  <c r="H35" i="7"/>
  <c r="H34" i="7"/>
  <c r="H33" i="7"/>
  <c r="H32" i="7"/>
  <c r="H31" i="7"/>
  <c r="H30" i="7"/>
  <c r="H29" i="7"/>
  <c r="H28" i="7"/>
  <c r="G27" i="7"/>
  <c r="F27" i="7"/>
  <c r="H21" i="7"/>
  <c r="G21" i="7"/>
  <c r="G20" i="7" s="1"/>
  <c r="F21" i="7"/>
  <c r="F21" i="4" s="1"/>
  <c r="F20" i="4" s="1"/>
  <c r="H20" i="7"/>
  <c r="H19" i="7"/>
  <c r="H18" i="7"/>
  <c r="H17" i="7"/>
  <c r="H16" i="7"/>
  <c r="H15" i="7"/>
  <c r="H14" i="7"/>
  <c r="G13" i="7"/>
  <c r="F13" i="7"/>
  <c r="H12" i="7"/>
  <c r="H11" i="7"/>
  <c r="H10" i="7"/>
  <c r="H9" i="7"/>
  <c r="H8" i="7"/>
  <c r="H7" i="7"/>
  <c r="G6" i="7"/>
  <c r="F6" i="7"/>
  <c r="H120" i="6"/>
  <c r="H119" i="6"/>
  <c r="H118" i="6"/>
  <c r="H117" i="6"/>
  <c r="H115" i="6"/>
  <c r="H114" i="6"/>
  <c r="H113" i="6"/>
  <c r="H112" i="6"/>
  <c r="H111" i="6"/>
  <c r="H110" i="6" s="1"/>
  <c r="H109" i="6"/>
  <c r="H108" i="6"/>
  <c r="H107" i="6"/>
  <c r="H106" i="6"/>
  <c r="H105" i="6" s="1"/>
  <c r="H104" i="6"/>
  <c r="H103" i="6"/>
  <c r="H102" i="6"/>
  <c r="H101" i="6" s="1"/>
  <c r="H99" i="6"/>
  <c r="H98" i="6"/>
  <c r="G97" i="6"/>
  <c r="G100" i="6" s="1"/>
  <c r="G123" i="6" s="1"/>
  <c r="H96" i="6"/>
  <c r="H95" i="6"/>
  <c r="E95" i="4"/>
  <c r="H94" i="6"/>
  <c r="H93" i="6"/>
  <c r="H92" i="6"/>
  <c r="H91" i="6" s="1"/>
  <c r="H90" i="6"/>
  <c r="E90" i="4"/>
  <c r="M10" i="8" s="1"/>
  <c r="H89" i="6"/>
  <c r="H88" i="6"/>
  <c r="H87" i="6"/>
  <c r="H86" i="6"/>
  <c r="H72" i="6"/>
  <c r="G72" i="6"/>
  <c r="H68" i="6"/>
  <c r="G68" i="6"/>
  <c r="H67" i="6"/>
  <c r="H66" i="6"/>
  <c r="H65" i="6" s="1"/>
  <c r="H64" i="6"/>
  <c r="H63" i="6"/>
  <c r="H62" i="6"/>
  <c r="H61" i="6"/>
  <c r="G60" i="6"/>
  <c r="H59" i="6"/>
  <c r="H58" i="6"/>
  <c r="H57" i="6"/>
  <c r="H56" i="6" s="1"/>
  <c r="H54" i="6"/>
  <c r="H53" i="6"/>
  <c r="H52" i="6"/>
  <c r="H51" i="6"/>
  <c r="H50" i="6" s="1"/>
  <c r="H49" i="6"/>
  <c r="H48" i="6"/>
  <c r="H45" i="6"/>
  <c r="H44" i="6"/>
  <c r="H43" i="6"/>
  <c r="H42" i="6"/>
  <c r="H41" i="6"/>
  <c r="H40" i="6"/>
  <c r="H38" i="6"/>
  <c r="H36" i="6"/>
  <c r="H35" i="6"/>
  <c r="H34" i="6"/>
  <c r="H33" i="6"/>
  <c r="H32" i="6"/>
  <c r="H31" i="6"/>
  <c r="H30" i="6"/>
  <c r="H29" i="6"/>
  <c r="H28" i="6"/>
  <c r="H21" i="6"/>
  <c r="H20" i="6" s="1"/>
  <c r="G21" i="6"/>
  <c r="G20" i="6" s="1"/>
  <c r="G55" i="6" s="1"/>
  <c r="H19" i="6"/>
  <c r="H18" i="6"/>
  <c r="H17" i="6"/>
  <c r="H16" i="6"/>
  <c r="H15" i="6"/>
  <c r="H14" i="6"/>
  <c r="H12" i="6"/>
  <c r="H11" i="6"/>
  <c r="H10" i="6"/>
  <c r="H9" i="6"/>
  <c r="H8" i="6"/>
  <c r="H7" i="6"/>
  <c r="H120" i="5"/>
  <c r="H119" i="5"/>
  <c r="H118" i="5"/>
  <c r="H117" i="5"/>
  <c r="H115" i="5"/>
  <c r="H114" i="5"/>
  <c r="H113" i="5"/>
  <c r="H112" i="5"/>
  <c r="H111" i="5"/>
  <c r="H109" i="5"/>
  <c r="H108" i="5"/>
  <c r="H107" i="5"/>
  <c r="H106" i="5"/>
  <c r="H104" i="5"/>
  <c r="H104" i="4" s="1"/>
  <c r="H103" i="5"/>
  <c r="H102" i="5"/>
  <c r="H99" i="5"/>
  <c r="H98" i="5"/>
  <c r="H97" i="5" s="1"/>
  <c r="H96" i="5"/>
  <c r="H95" i="5"/>
  <c r="H94" i="5"/>
  <c r="H93" i="5"/>
  <c r="H92" i="5"/>
  <c r="H91" i="5" s="1"/>
  <c r="H90" i="5"/>
  <c r="H89" i="5"/>
  <c r="H88" i="5"/>
  <c r="H87" i="5"/>
  <c r="H85" i="5" s="1"/>
  <c r="H100" i="5" s="1"/>
  <c r="H67" i="5"/>
  <c r="H66" i="5"/>
  <c r="H64" i="5"/>
  <c r="H63" i="5"/>
  <c r="H62" i="5"/>
  <c r="H61" i="5"/>
  <c r="H59" i="5"/>
  <c r="H58" i="5"/>
  <c r="H57" i="5"/>
  <c r="H54" i="5"/>
  <c r="H53" i="5"/>
  <c r="H54" i="4" s="1"/>
  <c r="H52" i="5"/>
  <c r="H51" i="5"/>
  <c r="H49" i="5"/>
  <c r="H48" i="5"/>
  <c r="H48" i="4" s="1"/>
  <c r="H47" i="5"/>
  <c r="H47" i="4" s="1"/>
  <c r="H46" i="5"/>
  <c r="H46" i="4" s="1"/>
  <c r="H44" i="5"/>
  <c r="H43" i="5"/>
  <c r="H44" i="4" s="1"/>
  <c r="H42" i="5"/>
  <c r="H41" i="5"/>
  <c r="H40" i="5"/>
  <c r="H36" i="5"/>
  <c r="H36" i="4" s="1"/>
  <c r="H35" i="5"/>
  <c r="H34" i="5"/>
  <c r="H33" i="5"/>
  <c r="H33" i="4" s="1"/>
  <c r="H32" i="5"/>
  <c r="H31" i="5"/>
  <c r="H30" i="5"/>
  <c r="H29" i="5"/>
  <c r="H29" i="4" s="1"/>
  <c r="H28" i="5"/>
  <c r="H19" i="5"/>
  <c r="H18" i="5"/>
  <c r="H17" i="5"/>
  <c r="H16" i="5"/>
  <c r="H16" i="4" s="1"/>
  <c r="H15" i="5"/>
  <c r="H14" i="5"/>
  <c r="H12" i="5"/>
  <c r="H11" i="5"/>
  <c r="H10" i="5"/>
  <c r="H9" i="5"/>
  <c r="H8" i="5"/>
  <c r="H7" i="5"/>
  <c r="H7" i="4" s="1"/>
  <c r="H8" i="8" s="1"/>
  <c r="E114" i="4"/>
  <c r="E104" i="4"/>
  <c r="E93" i="4"/>
  <c r="I115" i="7"/>
  <c r="I109" i="7"/>
  <c r="I104" i="7"/>
  <c r="I100" i="7"/>
  <c r="I96" i="7"/>
  <c r="I90" i="7"/>
  <c r="I84" i="7"/>
  <c r="I71" i="7"/>
  <c r="I67" i="7"/>
  <c r="I64" i="7"/>
  <c r="I59" i="7"/>
  <c r="I55" i="7"/>
  <c r="I49" i="7"/>
  <c r="I49" i="4" s="1"/>
  <c r="I44" i="7"/>
  <c r="I38" i="7"/>
  <c r="I38" i="4" s="1"/>
  <c r="I27" i="4" s="1"/>
  <c r="I12" i="8" s="1"/>
  <c r="I27" i="7"/>
  <c r="I21" i="7"/>
  <c r="I20" i="7" s="1"/>
  <c r="I13" i="7"/>
  <c r="I6" i="7"/>
  <c r="I116" i="6"/>
  <c r="I105" i="6"/>
  <c r="I101" i="6"/>
  <c r="I122" i="6" s="1"/>
  <c r="I97" i="6"/>
  <c r="I91" i="6"/>
  <c r="I85" i="6"/>
  <c r="I72" i="6"/>
  <c r="I68" i="6"/>
  <c r="I65" i="6"/>
  <c r="J65" i="6" s="1"/>
  <c r="I60" i="6"/>
  <c r="I56" i="6"/>
  <c r="I50" i="6"/>
  <c r="I45" i="6"/>
  <c r="I39" i="6"/>
  <c r="I27" i="6"/>
  <c r="I21" i="6"/>
  <c r="I20" i="6" s="1"/>
  <c r="I13" i="6"/>
  <c r="I6" i="6"/>
  <c r="I116" i="5"/>
  <c r="I110" i="5"/>
  <c r="I105" i="5"/>
  <c r="I101" i="5"/>
  <c r="I97" i="5"/>
  <c r="I91" i="5"/>
  <c r="I72" i="5"/>
  <c r="I68" i="5"/>
  <c r="I65" i="5"/>
  <c r="I60" i="5"/>
  <c r="I50" i="5"/>
  <c r="I45" i="5"/>
  <c r="I39" i="5"/>
  <c r="I21" i="5"/>
  <c r="I13" i="5"/>
  <c r="H8" i="4" l="1"/>
  <c r="H12" i="4"/>
  <c r="H17" i="4"/>
  <c r="H49" i="4"/>
  <c r="H65" i="5"/>
  <c r="G99" i="7"/>
  <c r="G122" i="7" s="1"/>
  <c r="H90" i="7"/>
  <c r="H13" i="5"/>
  <c r="H30" i="4"/>
  <c r="H34" i="4"/>
  <c r="H56" i="5"/>
  <c r="H101" i="5"/>
  <c r="H6" i="6"/>
  <c r="H27" i="6"/>
  <c r="G78" i="6"/>
  <c r="G128" i="6" s="1"/>
  <c r="H6" i="7"/>
  <c r="H13" i="7"/>
  <c r="F38" i="4"/>
  <c r="F27" i="4" s="1"/>
  <c r="F55" i="4" s="1"/>
  <c r="E38" i="7"/>
  <c r="H59" i="7"/>
  <c r="F67" i="4"/>
  <c r="F65" i="4" s="1"/>
  <c r="F78" i="4" s="1"/>
  <c r="F128" i="4" s="1"/>
  <c r="E67" i="7"/>
  <c r="E67" i="4" s="1"/>
  <c r="E65" i="4" s="1"/>
  <c r="G127" i="6"/>
  <c r="G79" i="6"/>
  <c r="F49" i="4"/>
  <c r="E49" i="7"/>
  <c r="E49" i="4" s="1"/>
  <c r="H6" i="5"/>
  <c r="H28" i="4"/>
  <c r="H27" i="5"/>
  <c r="H13" i="6"/>
  <c r="F20" i="7"/>
  <c r="H44" i="7"/>
  <c r="E78" i="7"/>
  <c r="E128" i="7" s="1"/>
  <c r="E57" i="4"/>
  <c r="E56" i="4" s="1"/>
  <c r="H100" i="7"/>
  <c r="H121" i="7" s="1"/>
  <c r="I45" i="4"/>
  <c r="J45" i="4" s="1"/>
  <c r="J45" i="5"/>
  <c r="H45" i="5"/>
  <c r="H85" i="6"/>
  <c r="H62" i="4"/>
  <c r="H66" i="4"/>
  <c r="H120" i="4"/>
  <c r="H116" i="6"/>
  <c r="H122" i="6" s="1"/>
  <c r="H9" i="4"/>
  <c r="H18" i="4"/>
  <c r="H42" i="4"/>
  <c r="H63" i="4"/>
  <c r="H67" i="4"/>
  <c r="H86" i="4"/>
  <c r="P6" i="8" s="1"/>
  <c r="H10" i="4"/>
  <c r="H15" i="4"/>
  <c r="H19" i="4"/>
  <c r="H31" i="4"/>
  <c r="H35" i="4"/>
  <c r="H43" i="4"/>
  <c r="H53" i="4"/>
  <c r="H59" i="4"/>
  <c r="H64" i="4"/>
  <c r="H118" i="4"/>
  <c r="H39" i="6"/>
  <c r="H14" i="4"/>
  <c r="H45" i="4"/>
  <c r="H52" i="4"/>
  <c r="H50" i="5"/>
  <c r="H51" i="4" s="1"/>
  <c r="H58" i="4"/>
  <c r="H41" i="4"/>
  <c r="H39" i="5"/>
  <c r="M6" i="8"/>
  <c r="E85" i="4"/>
  <c r="H32" i="4"/>
  <c r="H11" i="4"/>
  <c r="E102" i="4"/>
  <c r="E108" i="4"/>
  <c r="H93" i="4"/>
  <c r="H114" i="4"/>
  <c r="I121" i="7"/>
  <c r="I54" i="7"/>
  <c r="I99" i="7"/>
  <c r="H87" i="4"/>
  <c r="P7" i="8" s="1"/>
  <c r="G54" i="7"/>
  <c r="H27" i="7"/>
  <c r="H64" i="7"/>
  <c r="H77" i="7" s="1"/>
  <c r="H127" i="7" s="1"/>
  <c r="F99" i="7"/>
  <c r="E99" i="7" s="1"/>
  <c r="E97" i="7" s="1"/>
  <c r="E98" i="4" s="1"/>
  <c r="H94" i="4"/>
  <c r="F77" i="7"/>
  <c r="F121" i="7"/>
  <c r="E121" i="7" s="1"/>
  <c r="I77" i="7"/>
  <c r="I127" i="7" s="1"/>
  <c r="E111" i="4"/>
  <c r="E115" i="4"/>
  <c r="H112" i="4"/>
  <c r="F54" i="7"/>
  <c r="E54" i="7" s="1"/>
  <c r="H38" i="7"/>
  <c r="H54" i="7" s="1"/>
  <c r="H84" i="7"/>
  <c r="E109" i="4"/>
  <c r="E119" i="4"/>
  <c r="I100" i="6"/>
  <c r="I123" i="6" s="1"/>
  <c r="H88" i="4"/>
  <c r="P8" i="8" s="1"/>
  <c r="H98" i="4"/>
  <c r="H119" i="4"/>
  <c r="H96" i="4"/>
  <c r="P41" i="8" s="1"/>
  <c r="E107" i="4"/>
  <c r="E117" i="4"/>
  <c r="H90" i="4"/>
  <c r="P10" i="8" s="1"/>
  <c r="H107" i="4"/>
  <c r="I78" i="6"/>
  <c r="I128" i="6" s="1"/>
  <c r="H109" i="4"/>
  <c r="H92" i="4"/>
  <c r="H103" i="4"/>
  <c r="J21" i="6"/>
  <c r="E96" i="4"/>
  <c r="M41" i="8" s="1"/>
  <c r="H108" i="4"/>
  <c r="I21" i="4"/>
  <c r="I20" i="4" s="1"/>
  <c r="I9" i="8" s="1"/>
  <c r="E94" i="4"/>
  <c r="E106" i="4"/>
  <c r="E120" i="4"/>
  <c r="H89" i="4"/>
  <c r="P9" i="8" s="1"/>
  <c r="H99" i="4"/>
  <c r="H106" i="4"/>
  <c r="H111" i="4"/>
  <c r="H115" i="4"/>
  <c r="H60" i="6"/>
  <c r="H78" i="6" s="1"/>
  <c r="H128" i="6" s="1"/>
  <c r="E92" i="4"/>
  <c r="E103" i="4"/>
  <c r="E118" i="4"/>
  <c r="E112" i="4"/>
  <c r="H95" i="4"/>
  <c r="H102" i="4"/>
  <c r="H117" i="4"/>
  <c r="I122" i="5"/>
  <c r="I20" i="5"/>
  <c r="I55" i="5" s="1"/>
  <c r="J55" i="5" s="1"/>
  <c r="I100" i="5"/>
  <c r="I55" i="6"/>
  <c r="I127" i="6" s="1"/>
  <c r="J27" i="6"/>
  <c r="J6" i="6"/>
  <c r="J91" i="6"/>
  <c r="H97" i="6"/>
  <c r="J85" i="6"/>
  <c r="F126" i="7"/>
  <c r="H99" i="7"/>
  <c r="H122" i="7" s="1"/>
  <c r="G126" i="7"/>
  <c r="G78" i="7"/>
  <c r="F122" i="7"/>
  <c r="I78" i="5"/>
  <c r="I122" i="7"/>
  <c r="F79" i="4" l="1"/>
  <c r="F127" i="4"/>
  <c r="H100" i="6"/>
  <c r="H123" i="6" s="1"/>
  <c r="E100" i="7"/>
  <c r="E123" i="7" s="1"/>
  <c r="F127" i="7"/>
  <c r="F12" i="8"/>
  <c r="H38" i="4"/>
  <c r="I78" i="7"/>
  <c r="H55" i="6"/>
  <c r="I123" i="5"/>
  <c r="E27" i="7"/>
  <c r="E55" i="7" s="1"/>
  <c r="E38" i="4"/>
  <c r="E27" i="4" s="1"/>
  <c r="E12" i="8" s="1"/>
  <c r="H13" i="4"/>
  <c r="H37" i="8" s="1"/>
  <c r="H27" i="4"/>
  <c r="H12" i="8" s="1"/>
  <c r="I10" i="8"/>
  <c r="I18" i="8" s="1"/>
  <c r="Q30" i="8" s="1"/>
  <c r="I55" i="4"/>
  <c r="J55" i="4" s="1"/>
  <c r="J55" i="6"/>
  <c r="H65" i="4"/>
  <c r="H101" i="4"/>
  <c r="H6" i="4"/>
  <c r="H40" i="4"/>
  <c r="H39" i="4" s="1"/>
  <c r="H39" i="8" s="1"/>
  <c r="H50" i="4"/>
  <c r="H97" i="4"/>
  <c r="P11" i="8" s="1"/>
  <c r="P18" i="8" s="1"/>
  <c r="P28" i="8" s="1"/>
  <c r="H57" i="4"/>
  <c r="H56" i="4" s="1"/>
  <c r="M37" i="8"/>
  <c r="M48" i="8" s="1"/>
  <c r="M62" i="8" s="1"/>
  <c r="E91" i="4"/>
  <c r="E101" i="4"/>
  <c r="P37" i="8"/>
  <c r="P48" i="8" s="1"/>
  <c r="P62" i="8" s="1"/>
  <c r="H91" i="4"/>
  <c r="H85" i="4"/>
  <c r="E110" i="4"/>
  <c r="I79" i="4"/>
  <c r="I126" i="7"/>
  <c r="F78" i="7"/>
  <c r="H10" i="8"/>
  <c r="H116" i="4"/>
  <c r="E39" i="8"/>
  <c r="E99" i="4"/>
  <c r="E97" i="4" s="1"/>
  <c r="E105" i="4"/>
  <c r="H105" i="4"/>
  <c r="E116" i="4"/>
  <c r="H110" i="4"/>
  <c r="J100" i="6"/>
  <c r="I79" i="6"/>
  <c r="E37" i="8"/>
  <c r="I127" i="5"/>
  <c r="I128" i="5"/>
  <c r="H126" i="7"/>
  <c r="H78" i="7"/>
  <c r="I79" i="5"/>
  <c r="I128" i="4"/>
  <c r="E127" i="7" l="1"/>
  <c r="E79" i="7"/>
  <c r="H79" i="6"/>
  <c r="H127" i="6"/>
  <c r="H48" i="8"/>
  <c r="H63" i="8" s="1"/>
  <c r="I127" i="4"/>
  <c r="I29" i="8"/>
  <c r="I28" i="8"/>
  <c r="I65" i="8" s="1"/>
  <c r="Q29" i="8"/>
  <c r="I30" i="8"/>
  <c r="H7" i="8"/>
  <c r="J127" i="6"/>
  <c r="J123" i="6"/>
  <c r="P65" i="8"/>
  <c r="E100" i="4"/>
  <c r="M11" i="8"/>
  <c r="M18" i="8" s="1"/>
  <c r="H64" i="8"/>
  <c r="H100" i="4"/>
  <c r="P63" i="8"/>
  <c r="H62" i="8"/>
  <c r="E48" i="8"/>
  <c r="E64" i="8" s="1"/>
  <c r="J79" i="6"/>
  <c r="H122" i="4"/>
  <c r="E122" i="4"/>
  <c r="P64" i="8" l="1"/>
  <c r="E63" i="8"/>
  <c r="H123" i="4"/>
  <c r="E123" i="4"/>
  <c r="M28" i="8"/>
  <c r="M63" i="8"/>
  <c r="M64" i="8"/>
  <c r="E62" i="8"/>
  <c r="M65" i="8" l="1"/>
  <c r="C6" i="8" l="1"/>
  <c r="H116" i="5"/>
  <c r="G116" i="5"/>
  <c r="E116" i="5"/>
  <c r="H110" i="5"/>
  <c r="G110" i="5"/>
  <c r="E110" i="5"/>
  <c r="H105" i="5"/>
  <c r="H122" i="5" s="1"/>
  <c r="H123" i="5" s="1"/>
  <c r="G105" i="5"/>
  <c r="E105" i="5"/>
  <c r="J97" i="5"/>
  <c r="J91" i="5"/>
  <c r="H72" i="5"/>
  <c r="H73" i="4" s="1"/>
  <c r="H72" i="4" s="1"/>
  <c r="G72" i="5"/>
  <c r="G73" i="4" s="1"/>
  <c r="G72" i="4" s="1"/>
  <c r="E72" i="5"/>
  <c r="E73" i="4" s="1"/>
  <c r="E72" i="4" s="1"/>
  <c r="H68" i="5"/>
  <c r="H69" i="4" s="1"/>
  <c r="H68" i="4" s="1"/>
  <c r="G68" i="5"/>
  <c r="G69" i="4" s="1"/>
  <c r="G68" i="4" s="1"/>
  <c r="E68" i="5"/>
  <c r="E69" i="4" s="1"/>
  <c r="E68" i="4" s="1"/>
  <c r="J65" i="5"/>
  <c r="H60" i="5"/>
  <c r="H78" i="5" s="1"/>
  <c r="G60" i="5"/>
  <c r="E60" i="5"/>
  <c r="E78" i="5" s="1"/>
  <c r="H21" i="5"/>
  <c r="H21" i="4" s="1"/>
  <c r="H20" i="4" s="1"/>
  <c r="H55" i="4" s="1"/>
  <c r="H127" i="4" s="1"/>
  <c r="G21" i="5"/>
  <c r="G21" i="4" s="1"/>
  <c r="G20" i="4" s="1"/>
  <c r="G55" i="4" s="1"/>
  <c r="E21" i="5"/>
  <c r="E21" i="4" s="1"/>
  <c r="E20" i="4" s="1"/>
  <c r="J99" i="4"/>
  <c r="J35" i="4"/>
  <c r="J33" i="4"/>
  <c r="J32" i="4"/>
  <c r="J30" i="4"/>
  <c r="J29" i="4"/>
  <c r="J12" i="4"/>
  <c r="J11" i="4"/>
  <c r="C120" i="4"/>
  <c r="C119" i="4"/>
  <c r="C118" i="4"/>
  <c r="C117" i="4"/>
  <c r="C115" i="4"/>
  <c r="C114" i="4"/>
  <c r="C112" i="4"/>
  <c r="C111" i="4"/>
  <c r="C109" i="4"/>
  <c r="C108" i="4"/>
  <c r="C107" i="4"/>
  <c r="C106" i="4"/>
  <c r="C104" i="4"/>
  <c r="C103" i="4"/>
  <c r="C102" i="4"/>
  <c r="C99" i="4"/>
  <c r="C98" i="4"/>
  <c r="C96" i="4"/>
  <c r="K41" i="8" s="1"/>
  <c r="C95" i="4"/>
  <c r="C94" i="4"/>
  <c r="C93" i="4"/>
  <c r="C92" i="4"/>
  <c r="C90" i="4"/>
  <c r="C89" i="4"/>
  <c r="C88" i="4"/>
  <c r="C87" i="4"/>
  <c r="C86" i="4"/>
  <c r="C76" i="4"/>
  <c r="C75" i="4"/>
  <c r="C74" i="4"/>
  <c r="C73" i="4"/>
  <c r="C71" i="4"/>
  <c r="C70" i="4"/>
  <c r="C69" i="4"/>
  <c r="C66" i="4"/>
  <c r="C64" i="4"/>
  <c r="C63" i="4"/>
  <c r="C62" i="4"/>
  <c r="C61" i="4"/>
  <c r="C59" i="4"/>
  <c r="C58" i="4"/>
  <c r="C57" i="4"/>
  <c r="C54" i="4"/>
  <c r="C53" i="4"/>
  <c r="C52" i="4"/>
  <c r="C51" i="4"/>
  <c r="C44" i="4"/>
  <c r="C43" i="4"/>
  <c r="C42" i="4"/>
  <c r="C41" i="4"/>
  <c r="C40" i="4"/>
  <c r="C36" i="4"/>
  <c r="C35" i="4"/>
  <c r="C34" i="4"/>
  <c r="C33" i="4"/>
  <c r="C32" i="4"/>
  <c r="C31" i="4"/>
  <c r="C30" i="4"/>
  <c r="C29" i="4"/>
  <c r="C28" i="4"/>
  <c r="C26" i="4"/>
  <c r="C25" i="4"/>
  <c r="C24" i="4"/>
  <c r="C23" i="4"/>
  <c r="C22" i="4"/>
  <c r="C19" i="4"/>
  <c r="C18" i="4"/>
  <c r="C17" i="4"/>
  <c r="C16" i="4"/>
  <c r="C15" i="4"/>
  <c r="C14" i="4"/>
  <c r="C12" i="4"/>
  <c r="C11" i="4"/>
  <c r="C10" i="4"/>
  <c r="C9" i="4"/>
  <c r="C8" i="4"/>
  <c r="C7" i="4"/>
  <c r="C8" i="8" s="1"/>
  <c r="K61" i="8"/>
  <c r="C55" i="8"/>
  <c r="C49" i="8"/>
  <c r="K27" i="8"/>
  <c r="C24" i="8"/>
  <c r="C115" i="7"/>
  <c r="C109" i="7"/>
  <c r="C104" i="7"/>
  <c r="C100" i="7"/>
  <c r="C96" i="7"/>
  <c r="C90" i="7"/>
  <c r="C84" i="7"/>
  <c r="C71" i="7"/>
  <c r="C67" i="7"/>
  <c r="C67" i="4" s="1"/>
  <c r="C64" i="7"/>
  <c r="C59" i="7"/>
  <c r="C55" i="7"/>
  <c r="C49" i="7"/>
  <c r="C49" i="4" s="1"/>
  <c r="C44" i="7"/>
  <c r="C38" i="7"/>
  <c r="C38" i="4" s="1"/>
  <c r="C27" i="7"/>
  <c r="C21" i="7"/>
  <c r="C20" i="7" s="1"/>
  <c r="C13" i="7"/>
  <c r="C6" i="7"/>
  <c r="G127" i="4" l="1"/>
  <c r="E9" i="8"/>
  <c r="E18" i="8" s="1"/>
  <c r="E55" i="4"/>
  <c r="E127" i="4" s="1"/>
  <c r="G78" i="5"/>
  <c r="G61" i="4"/>
  <c r="G60" i="4" s="1"/>
  <c r="G78" i="4"/>
  <c r="G128" i="4" s="1"/>
  <c r="H61" i="4"/>
  <c r="H60" i="4" s="1"/>
  <c r="H78" i="4" s="1"/>
  <c r="H128" i="5"/>
  <c r="E61" i="4"/>
  <c r="E60" i="4" s="1"/>
  <c r="E78" i="4" s="1"/>
  <c r="E122" i="5"/>
  <c r="E123" i="5" s="1"/>
  <c r="C65" i="4"/>
  <c r="G20" i="5"/>
  <c r="G55" i="5" s="1"/>
  <c r="J21" i="5"/>
  <c r="E20" i="5"/>
  <c r="E55" i="5" s="1"/>
  <c r="H9" i="8"/>
  <c r="H18" i="8" s="1"/>
  <c r="G9" i="8"/>
  <c r="G18" i="8" s="1"/>
  <c r="H20" i="5"/>
  <c r="H55" i="5" s="1"/>
  <c r="K37" i="8"/>
  <c r="K48" i="8" s="1"/>
  <c r="K62" i="8" s="1"/>
  <c r="J78" i="5"/>
  <c r="J128" i="5" s="1"/>
  <c r="J65" i="4"/>
  <c r="J66" i="4"/>
  <c r="J97" i="4"/>
  <c r="J98" i="4"/>
  <c r="J86" i="4"/>
  <c r="J27" i="4"/>
  <c r="J92" i="4"/>
  <c r="J90" i="4"/>
  <c r="J88" i="4"/>
  <c r="J87" i="4"/>
  <c r="K7" i="8"/>
  <c r="K9" i="8"/>
  <c r="K6" i="8"/>
  <c r="K10" i="8"/>
  <c r="K8" i="8"/>
  <c r="J91" i="4"/>
  <c r="J78" i="4"/>
  <c r="J128" i="4" s="1"/>
  <c r="C61" i="8"/>
  <c r="C21" i="4"/>
  <c r="C20" i="4" s="1"/>
  <c r="C9" i="8" s="1"/>
  <c r="G122" i="5"/>
  <c r="G123" i="5" s="1"/>
  <c r="C6" i="4"/>
  <c r="C60" i="4"/>
  <c r="C105" i="4"/>
  <c r="C39" i="4"/>
  <c r="C50" i="4"/>
  <c r="C116" i="4"/>
  <c r="C91" i="4"/>
  <c r="C68" i="4"/>
  <c r="C97" i="4"/>
  <c r="C85" i="4"/>
  <c r="C110" i="4"/>
  <c r="C13" i="4"/>
  <c r="C27" i="4"/>
  <c r="C45" i="4"/>
  <c r="C56" i="4"/>
  <c r="C72" i="4"/>
  <c r="C101" i="4"/>
  <c r="C19" i="8"/>
  <c r="C27" i="8" s="1"/>
  <c r="C121" i="7"/>
  <c r="C77" i="7"/>
  <c r="C99" i="7"/>
  <c r="C54" i="7"/>
  <c r="E79" i="5" l="1"/>
  <c r="E127" i="5"/>
  <c r="H79" i="5"/>
  <c r="H127" i="5"/>
  <c r="E28" i="8"/>
  <c r="E65" i="8" s="1"/>
  <c r="E29" i="8"/>
  <c r="M29" i="8"/>
  <c r="E30" i="8"/>
  <c r="M30" i="8"/>
  <c r="G79" i="5"/>
  <c r="G127" i="5"/>
  <c r="E128" i="5"/>
  <c r="G128" i="5"/>
  <c r="G79" i="4"/>
  <c r="H128" i="4"/>
  <c r="H79" i="4"/>
  <c r="E79" i="4"/>
  <c r="E128" i="4"/>
  <c r="P30" i="8"/>
  <c r="H29" i="8"/>
  <c r="P29" i="8"/>
  <c r="H28" i="8"/>
  <c r="H65" i="8" s="1"/>
  <c r="H30" i="8"/>
  <c r="O29" i="8"/>
  <c r="G28" i="8"/>
  <c r="G65" i="8" s="1"/>
  <c r="O30" i="8"/>
  <c r="G29" i="8"/>
  <c r="G30" i="8"/>
  <c r="C78" i="4"/>
  <c r="J21" i="4"/>
  <c r="J79" i="5"/>
  <c r="C39" i="8"/>
  <c r="C12" i="8"/>
  <c r="J123" i="5"/>
  <c r="J100" i="5"/>
  <c r="J127" i="5" s="1"/>
  <c r="J6" i="4"/>
  <c r="C10" i="8"/>
  <c r="C37" i="8"/>
  <c r="K11" i="8"/>
  <c r="K18" i="8" s="1"/>
  <c r="K28" i="8" s="1"/>
  <c r="K65" i="8" s="1"/>
  <c r="C7" i="8"/>
  <c r="C122" i="7"/>
  <c r="C127" i="7"/>
  <c r="C122" i="4"/>
  <c r="C100" i="4"/>
  <c r="C55" i="4"/>
  <c r="C126" i="7"/>
  <c r="C78" i="7"/>
  <c r="F9" i="8" l="1"/>
  <c r="F18" i="8" s="1"/>
  <c r="C48" i="8"/>
  <c r="C62" i="8" s="1"/>
  <c r="J123" i="4"/>
  <c r="J100" i="4"/>
  <c r="C18" i="8"/>
  <c r="K30" i="8" s="1"/>
  <c r="C128" i="4"/>
  <c r="C79" i="4"/>
  <c r="C123" i="4"/>
  <c r="C127" i="4"/>
  <c r="N30" i="8" l="1"/>
  <c r="F29" i="8"/>
  <c r="N29" i="8"/>
  <c r="F28" i="8"/>
  <c r="F65" i="8" s="1"/>
  <c r="F30" i="8"/>
  <c r="J79" i="4"/>
  <c r="J127" i="4"/>
  <c r="K63" i="8"/>
  <c r="C64" i="8"/>
  <c r="C28" i="8"/>
  <c r="C65" i="8" s="1"/>
  <c r="C29" i="8"/>
  <c r="K29" i="8"/>
  <c r="K64" i="8"/>
  <c r="C63" i="8"/>
  <c r="C30" i="8"/>
  <c r="D70" i="20"/>
</calcChain>
</file>

<file path=xl/sharedStrings.xml><?xml version="1.0" encoding="utf-8"?>
<sst xmlns="http://schemas.openxmlformats.org/spreadsheetml/2006/main" count="1871" uniqueCount="712">
  <si>
    <t>Bevételek</t>
  </si>
  <si>
    <t>1.</t>
  </si>
  <si>
    <t>1.1.</t>
  </si>
  <si>
    <t>1.2.</t>
  </si>
  <si>
    <t>1.3.</t>
  </si>
  <si>
    <t>1.4.</t>
  </si>
  <si>
    <t>2.</t>
  </si>
  <si>
    <t>2.1.</t>
  </si>
  <si>
    <t>Elvonások és befizetések bevételei</t>
  </si>
  <si>
    <t>2.2.</t>
  </si>
  <si>
    <t>2.3.</t>
  </si>
  <si>
    <t>2.4.</t>
  </si>
  <si>
    <t>3.</t>
  </si>
  <si>
    <t>Közhatalmi bevételek</t>
  </si>
  <si>
    <t>4.</t>
  </si>
  <si>
    <t>4.1.</t>
  </si>
  <si>
    <t>4.2.</t>
  </si>
  <si>
    <t>4.3.</t>
  </si>
  <si>
    <t>5.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</si>
  <si>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</si>
  <si>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</si>
  <si>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</si>
  <si>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</si>
  <si>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</si>
  <si>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</si>
  <si>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</si>
  <si>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</si>
  <si>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</si>
  <si>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8.</t>
  </si>
  <si>
    <t>9.</t>
  </si>
  <si>
    <t>Költségvetési maradvány igénybevétele</t>
  </si>
  <si>
    <t>10.</t>
  </si>
  <si>
    <t>Kiadások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</si>
  <si>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</si>
  <si>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</si>
  <si>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</si>
  <si>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</si>
  <si>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</si>
  <si>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Beruházások</t>
  </si>
  <si>
    <t>Felújítások</t>
  </si>
  <si>
    <t>Összesen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</si>
  <si>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</si>
  <si>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</si>
  <si>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</si>
  <si>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</si>
  <si>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</si>
  <si>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>6.1.</t>
  </si>
  <si>
    <t xml:space="preserve">   Forgatási célú belföldi értékpapírok vásárlása</t>
  </si>
  <si>
    <t>6.2.</t>
  </si>
  <si>
    <t xml:space="preserve">   Forgatási célú belföldi értékpapírok beváltása</t>
  </si>
  <si>
    <t>6.3.</t>
  </si>
  <si>
    <t xml:space="preserve">   Befektetési célú belföldi értékpapírok vásárlása</t>
  </si>
  <si>
    <t>6.4.</t>
  </si>
  <si>
    <t xml:space="preserve">   Befektetési célú belföldi értékpapírok beváltása</t>
  </si>
  <si>
    <t>Belföldi finanszírozás kiadásai (7.1. + … + 7.4.)</t>
  </si>
  <si>
    <t>7.1.</t>
  </si>
  <si>
    <t>Államháztartáson belüli megelőlegezések folyósítása</t>
  </si>
  <si>
    <t>7.2.</t>
  </si>
  <si>
    <t>Államháztartáson belüli megelőlegezések visszafizetése</t>
  </si>
  <si>
    <t>7.3.</t>
  </si>
  <si>
    <t xml:space="preserve"> Pénzeszközök betétként elhelyezése </t>
  </si>
  <si>
    <t>7.4.</t>
  </si>
  <si>
    <t xml:space="preserve"> Pénzügyi lízing kiadásai</t>
  </si>
  <si>
    <t>Külföldi finanszírozás kiadásai (6.1. + … + 6.4.)</t>
  </si>
  <si>
    <t>8.1.</t>
  </si>
  <si>
    <t xml:space="preserve"> Forgatási célú külföldi értékpapírok vásárlása</t>
  </si>
  <si>
    <t>8.2.</t>
  </si>
  <si>
    <t xml:space="preserve"> Befektetési célú külföldi értékpapírok beváltása</t>
  </si>
  <si>
    <t>8.3.</t>
  </si>
  <si>
    <t xml:space="preserve"> Külföldi értékpapírok beváltása</t>
  </si>
  <si>
    <t>8.4.</t>
  </si>
  <si>
    <t xml:space="preserve"> Külföldi hitelek, kölcsönök törlesztése</t>
  </si>
  <si>
    <t>KÖLTSÉGVETÉSI KIADÁSOK ÖSSZESEN (1+2+3)</t>
  </si>
  <si>
    <t>7.5.</t>
  </si>
  <si>
    <t>Központi, irányítószervi támogatás folyósítása</t>
  </si>
  <si>
    <t>B E V É T E L E K</t>
  </si>
  <si>
    <t>1. sz. táblázat</t>
  </si>
  <si>
    <t>Ezer forintban</t>
  </si>
  <si>
    <t>Sor-
szám</t>
  </si>
  <si>
    <t>Bevételi jogcím</t>
  </si>
  <si>
    <t>Működési célú támogatások államháztartáson belülről (2.1.+…+.2.5.)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</si>
  <si>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</si>
  <si>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</si>
  <si>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</si>
  <si>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</si>
  <si>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</si>
  <si>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</si>
  <si>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</si>
  <si>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</si>
  <si>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</si>
  <si>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</si>
  <si>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</si>
  <si>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</si>
  <si>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</si>
  <si>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</si>
  <si>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</si>
  <si>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</si>
  <si>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</si>
  <si>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</si>
  <si>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</si>
  <si>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</si>
  <si>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</si>
  <si>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Helyi adók  (4.1.1.+4.1.2.)</t>
  </si>
  <si>
    <t>4.1.1.</t>
  </si>
  <si>
    <t>- Vagyoni típusú adók</t>
  </si>
  <si>
    <t>4.1.2.</t>
  </si>
  <si>
    <t>- Termékek és szolgáltatások adói</t>
  </si>
  <si>
    <t>Gépjárműadó</t>
  </si>
  <si>
    <t>Egyéb áruhasználati és szolgáltatási adók</t>
  </si>
  <si>
    <t>4.4.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</si>
  <si>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</si>
  <si>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</si>
  <si>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</si>
  <si>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</si>
  <si>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</si>
  <si>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</si>
  <si>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</si>
  <si>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</si>
  <si>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</si>
  <si>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</si>
  <si>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</si>
  <si>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</si>
  <si>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</si>
  <si>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</si>
  <si>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</si>
  <si>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</si>
  <si>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</si>
  <si>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</si>
  <si>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</si>
  <si>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</si>
  <si>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</si>
  <si>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</si>
  <si>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</si>
  <si>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</si>
  <si>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</si>
  <si>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</si>
  <si>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</si>
  <si>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Egyéb működési célú átvett pénzeszköz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</si>
  <si>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</si>
  <si>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</si>
  <si>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</si>
  <si>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</si>
  <si>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</si>
  <si>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</si>
  <si>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</si>
  <si>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</si>
  <si>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</si>
  <si>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</si>
  <si>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</si>
  <si>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</si>
  <si>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</si>
  <si>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</si>
  <si>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</si>
  <si>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</si>
  <si>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</si>
  <si>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</si>
  <si>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</si>
  <si>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</si>
  <si>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</si>
  <si>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</si>
  <si>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</si>
  <si>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</si>
  <si>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</si>
  <si>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</si>
  <si>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</si>
  <si>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</si>
  <si>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</si>
  <si>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</si>
  <si>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</si>
  <si>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</si>
  <si>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</si>
  <si>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</si>
  <si>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</si>
  <si>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</si>
  <si>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</si>
  <si>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</si>
  <si>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</si>
  <si>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</si>
  <si>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</si>
  <si>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</si>
  <si>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</si>
  <si>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</si>
  <si>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</si>
  <si>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</si>
  <si>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</si>
  <si>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</si>
  <si>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</si>
  <si>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</si>
  <si>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</si>
  <si>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</si>
  <si>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</si>
  <si>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</si>
  <si>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</si>
  <si>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</si>
  <si>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</si>
  <si>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</si>
  <si>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(1.1+…+1.5.)</t>
    </r>
  </si>
  <si>
    <t>1.5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</si>
  <si>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</si>
  <si>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2.1.-ből EU-s forrásból megvalósuló beruházás</t>
  </si>
  <si>
    <t>2.3.-ból EU-s forrásból megvalósuló felújítás</t>
  </si>
  <si>
    <t>Egyéb felhalmozási kiadások</t>
  </si>
  <si>
    <t>Tartalékok (3.1.+3.2.)</t>
  </si>
  <si>
    <t>Általános tartalék</t>
  </si>
  <si>
    <t>Céltartalék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</si>
  <si>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</si>
  <si>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</si>
  <si>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</si>
  <si>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</si>
  <si>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Működési célú visszatérítendő támogatások kölcsönök visszatér. ÁH-n kívülről</t>
  </si>
  <si>
    <t>Megnevezés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</si>
  <si>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</si>
  <si>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</si>
  <si>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</si>
  <si>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</si>
  <si>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 xml:space="preserve">Dologi kiadások </t>
  </si>
  <si>
    <t>4.-ből EU-s támogatás</t>
  </si>
  <si>
    <t>Tartalékok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</si>
  <si>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</si>
  <si>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</si>
  <si>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</si>
  <si>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</si>
  <si>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</si>
  <si>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</si>
  <si>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</si>
  <si>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</si>
  <si>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</si>
  <si>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</si>
  <si>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</si>
  <si>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</si>
  <si>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</si>
  <si>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</si>
  <si>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</si>
  <si>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</si>
  <si>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</si>
  <si>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</si>
  <si>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</si>
  <si>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</si>
  <si>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</si>
  <si>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</si>
  <si>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</si>
  <si>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</si>
  <si>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</si>
  <si>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</si>
  <si>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</si>
  <si>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 xml:space="preserve">   Értékpapírok bevételei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</si>
  <si>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</si>
  <si>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</si>
  <si>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</si>
  <si>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</si>
  <si>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</si>
  <si>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</si>
  <si>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</si>
  <si>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</si>
  <si>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</si>
  <si>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</si>
  <si>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</si>
  <si>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</si>
  <si>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</si>
  <si>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</si>
  <si>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</si>
  <si>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</si>
  <si>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</si>
  <si>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</si>
  <si>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</si>
  <si>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</si>
  <si>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</si>
  <si>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</si>
  <si>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</si>
  <si>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</si>
  <si>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</si>
  <si>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</si>
  <si>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</si>
  <si>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</si>
  <si>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</si>
  <si>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</si>
  <si>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</si>
  <si>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</si>
  <si>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</si>
  <si>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</si>
  <si>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</si>
  <si>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</si>
  <si>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</si>
  <si>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</si>
  <si>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</si>
  <si>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</si>
  <si>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</si>
  <si>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27.</t>
  </si>
  <si>
    <t>28.</t>
  </si>
  <si>
    <t>KIADÁSOK MINDÖSSZESEN</t>
  </si>
  <si>
    <t>BEVÉTEL MINDÖSSZESEN</t>
  </si>
  <si>
    <t>29.</t>
  </si>
  <si>
    <t>Sor-szám</t>
  </si>
  <si>
    <t>Összesen:</t>
  </si>
  <si>
    <t>Kiadások összesen:</t>
  </si>
  <si>
    <t>Javasolt módosítás</t>
  </si>
  <si>
    <t>Módosított előirányzat</t>
  </si>
  <si>
    <t>Társulási Tanács által javasolt módosítás</t>
  </si>
  <si>
    <t>Adóssághoz nem kapcsolódó származékos ügyletek kiadásai</t>
  </si>
  <si>
    <t>FINANSZÍROZÁSI KIADÁSOK ÖSSZESEN: (5.+…+9.)</t>
  </si>
  <si>
    <t>KIADÁSOK ÖSSZESEN: (4+10)</t>
  </si>
  <si>
    <t>Társulás működési támogatásai</t>
  </si>
  <si>
    <t>Gondozási Központ</t>
  </si>
  <si>
    <t>Forintban</t>
  </si>
  <si>
    <t>EU-s projekt neve, azonosítója:</t>
  </si>
  <si>
    <t>Források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</si>
  <si>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</si>
  <si>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</si>
  <si>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</si>
  <si>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</si>
  <si>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</si>
  <si>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</si>
  <si>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</si>
  <si>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</si>
  <si>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</si>
  <si>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</si>
  <si>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</si>
  <si>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</si>
  <si>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I. Működési célú bevételek és kiadások mérlege
(Társulási szinten)</t>
  </si>
  <si>
    <t>II. Felhalmozási célú bevételek és kiadások mérlege
(Társulási szinten)</t>
  </si>
  <si>
    <t>Teljesítés</t>
  </si>
  <si>
    <t>Teljesítés %-a</t>
  </si>
  <si>
    <t>2019. évi előirányzat</t>
  </si>
  <si>
    <t>5.11.</t>
  </si>
  <si>
    <t>Biztosító által fizetett kártérítés</t>
  </si>
  <si>
    <t xml:space="preserve">   Biztosító által fizetett kártérítés</t>
  </si>
  <si>
    <t>26/2019. (XII.17.) sz. határozattal módosított előirányzat</t>
  </si>
  <si>
    <t>Sorszám</t>
  </si>
  <si>
    <t>VÖT</t>
  </si>
  <si>
    <t>01</t>
  </si>
  <si>
    <t>01        Alaptevékenység költségvetési bevételei</t>
  </si>
  <si>
    <t>02</t>
  </si>
  <si>
    <t>02        Alaptevékenység költségvetési kiadásai</t>
  </si>
  <si>
    <t>03</t>
  </si>
  <si>
    <t>I          Alaptevékenység költségvetési egyenlege (=01-02)</t>
  </si>
  <si>
    <t>04</t>
  </si>
  <si>
    <t>03        Alaptevékenység finanszírozási bevételei</t>
  </si>
  <si>
    <t>05</t>
  </si>
  <si>
    <t>04        Alaptevékenység finanszírozási kiadásai</t>
  </si>
  <si>
    <t>06</t>
  </si>
  <si>
    <t>II         Alaptevékenység finanszírozási egyenlege (=03-04)</t>
  </si>
  <si>
    <t>07</t>
  </si>
  <si>
    <t>A)        Alaptevékenység maradványa (=±I±II)</t>
  </si>
  <si>
    <t>08</t>
  </si>
  <si>
    <t>05        Vállalkozási tevékenység költségvetési bevételei</t>
  </si>
  <si>
    <t>09</t>
  </si>
  <si>
    <t>06        Vállalkozási tevékenység költségvetési kiadásai</t>
  </si>
  <si>
    <t>10</t>
  </si>
  <si>
    <t>III        Vállalkozási tevékenység költségvetési egyenlege (=05-06)</t>
  </si>
  <si>
    <t>11</t>
  </si>
  <si>
    <t>07        Vállalkozási tevékenység finanszírozási bevételei</t>
  </si>
  <si>
    <t>12</t>
  </si>
  <si>
    <t>08        Vállalkozási tevékenység finanszírozási kiadásai</t>
  </si>
  <si>
    <t>13</t>
  </si>
  <si>
    <t>IV        Vállalkozási tevékenység finanszírozási egyenlege (=07-08)</t>
  </si>
  <si>
    <t>14</t>
  </si>
  <si>
    <t>B)        Vállalkozási tevékenység maradványa (=±III±IV)</t>
  </si>
  <si>
    <t>15</t>
  </si>
  <si>
    <t>C)        Összes maradvány (=A+B)</t>
  </si>
  <si>
    <t>16</t>
  </si>
  <si>
    <t>D)        Alaptevékenység kötelezettségvállalással terhelt maradványa</t>
  </si>
  <si>
    <t>17</t>
  </si>
  <si>
    <t>E)        Alaptevékenység szabad maradványa (=A-D)</t>
  </si>
  <si>
    <t>18</t>
  </si>
  <si>
    <t>F)        Vállalkozási tevékenységet terhelő befizetési kötelezettség (=B*0,1)</t>
  </si>
  <si>
    <t>19</t>
  </si>
  <si>
    <t>G)        Vállalkozási tevékenység felhasználható maradványa (=B-F)</t>
  </si>
  <si>
    <t>Forintban !</t>
  </si>
  <si>
    <t>E S Z K Ö Z Ö K</t>
  </si>
  <si>
    <t>Előző időszak</t>
  </si>
  <si>
    <t>Módosítások</t>
  </si>
  <si>
    <t>Tárgyidőszak</t>
  </si>
  <si>
    <t>A) NEMZETI VAGYONBA TARTOZÓ BEFEKTETETT ESZKÖZÖK</t>
  </si>
  <si>
    <t xml:space="preserve">A/I        Immateriális javak </t>
  </si>
  <si>
    <t xml:space="preserve">A/II      Tárgyi eszközök </t>
  </si>
  <si>
    <t>A/III     Befektetett pénzügyi eszközök</t>
  </si>
  <si>
    <t>A/IV     Koncesszióba, vagyonkezelésbe adott eszközök</t>
  </si>
  <si>
    <t>B) NEMZETI VAGYONBA TARTOZÓ FORGÓESZKÖZÖK</t>
  </si>
  <si>
    <t xml:space="preserve">B/I        Készletek </t>
  </si>
  <si>
    <t>B/II       Értékpapírok</t>
  </si>
  <si>
    <t>C) PÉNZESZKÖZÖK</t>
  </si>
  <si>
    <t>D)  KÖVETELÉSEK (=D/I+D/II+D/III)</t>
  </si>
  <si>
    <t>D/I        Költségvetési évben esedékes követelések</t>
  </si>
  <si>
    <t>D/II       Költségvetési évet követően esedékes követelések</t>
  </si>
  <si>
    <t>D/III      Követelés jellegű sajátos elszámolások</t>
  </si>
  <si>
    <t>E)  EGYÉB SAJÁTOS ESZKÖZOLDALI ELSZÁMOLÁSOK</t>
  </si>
  <si>
    <t>F)  AKTÍV IDŐBELI ELHATÁROLÁSOK</t>
  </si>
  <si>
    <t>ESZKÖZÖK ÖSSZESEN</t>
  </si>
  <si>
    <t>F O R R Á S O K</t>
  </si>
  <si>
    <t>G)  SAJÁT TŐKE (=G/I+…+G/VI)</t>
  </si>
  <si>
    <t>G/I        Nemzeti vagyon induláskori értéke</t>
  </si>
  <si>
    <t>G/II       Nemzeti vagyon változásai</t>
  </si>
  <si>
    <t>G/III      Egyéb eszközök induláskori értéke és változásai</t>
  </si>
  <si>
    <t>G/IV       Felhalmozott eredmény</t>
  </si>
  <si>
    <t>G/V        Eszközök értékhelyesbítésének forrása</t>
  </si>
  <si>
    <t>G/VI       Mérleg szerinti eredmény</t>
  </si>
  <si>
    <t>H)  KÖTELEZETTSÉGEK (=H/I+H/II+H/III)</t>
  </si>
  <si>
    <t>H/I        Költségvetési évben esedékes kötelezettségek</t>
  </si>
  <si>
    <t>H/II       Költségvetési évet követően esedékes kötelezettségek</t>
  </si>
  <si>
    <t>H/III      Kötelezettség jellegű sajátos elszámolások</t>
  </si>
  <si>
    <t>I)   KINCSTÁRI SZÁMLAVEZETÉSSEL KAPCSOLATOS ELSZÁMOLÁSOK</t>
  </si>
  <si>
    <t>J)  PASSZÍV IDŐBELI ELHATÁROLÁSOK</t>
  </si>
  <si>
    <t>FORRÁSOK ÖSSZESEN</t>
  </si>
  <si>
    <t>#</t>
  </si>
  <si>
    <t>Módosítások (+/-)</t>
  </si>
  <si>
    <t>Tárgyi időszak</t>
  </si>
  <si>
    <t>01 Közhatalmi eredményszemléletű bevételek</t>
  </si>
  <si>
    <t>02 Eszközök és szolgáltatások értékesítése nettó eredményszemléletű bevételei</t>
  </si>
  <si>
    <t>03 Tevékenység egyéb nettó eredményszemléletű bevételei</t>
  </si>
  <si>
    <t>I Tevékenység nettó eredményszemléletű bevétele (=01+02+03)</t>
  </si>
  <si>
    <t>04 Saját termelésű készletek állományváltozása</t>
  </si>
  <si>
    <t>05 Saját előállítású eszközök aktivált értéke</t>
  </si>
  <si>
    <t>II Aktivált saját teljesítmények értéke (=±04+05)</t>
  </si>
  <si>
    <t>06 Központi működési célú támogatások eredményszemléletű bevételei</t>
  </si>
  <si>
    <t>07 Egyéb működési célú támogatások eredményszemléletű bevételei</t>
  </si>
  <si>
    <t>08 Felhalmozási célú támogatások eredményszemléletű bevételei</t>
  </si>
  <si>
    <t>09 Különféle egyéb eredményszemléletű bevételek</t>
  </si>
  <si>
    <t>III Egyéb eredményszemléletű bevételek (=06+07+08+09)</t>
  </si>
  <si>
    <t>10 Anyagköltség</t>
  </si>
  <si>
    <t>11 Igénybe vett szolgáltatások értéke</t>
  </si>
  <si>
    <t>12 Eladott áruk beszerzési értéke</t>
  </si>
  <si>
    <t>13 Eladott (közvetített) szolgáltatások értéke</t>
  </si>
  <si>
    <t>IV Anyagjellegű ráfordítások (=10+11+12+13)</t>
  </si>
  <si>
    <t>14 Bérköltség</t>
  </si>
  <si>
    <t>15 Személyi jellegű egyéb kifizetések</t>
  </si>
  <si>
    <t>20</t>
  </si>
  <si>
    <t>16 Bérjárulékok</t>
  </si>
  <si>
    <t>21</t>
  </si>
  <si>
    <t>V Személyi jellegű ráfordítások (=14+15+16)</t>
  </si>
  <si>
    <t>22</t>
  </si>
  <si>
    <t>VI Értékcsökkenési leírás</t>
  </si>
  <si>
    <t>23</t>
  </si>
  <si>
    <t>VII Egyéb ráfordítások</t>
  </si>
  <si>
    <t>24</t>
  </si>
  <si>
    <t>A)  TEVÉKENYSÉGEK EREDMÉNYE (=I±II+III-IV-V-VI-VII)</t>
  </si>
  <si>
    <t>25</t>
  </si>
  <si>
    <t>17 Kapott (járó) osztalék és részesedés</t>
  </si>
  <si>
    <t>26</t>
  </si>
  <si>
    <t>18 Részesedésekből származó eredményszemléletű bevételek, árfolyamnyereségek</t>
  </si>
  <si>
    <t>27</t>
  </si>
  <si>
    <t>19 Befektetett pénzügyi eszközökből származó eredményszemléletű bevételek, árfolyamnyereségek</t>
  </si>
  <si>
    <t>28</t>
  </si>
  <si>
    <t>20 Egyéb kapott (járó) kamatok és kamatjellegű eredményszemléletű bevételek</t>
  </si>
  <si>
    <t>29</t>
  </si>
  <si>
    <t>21 Pénzügyi műveletek egyéb eredményszemléletű bevételei (&gt;=21a+21b)</t>
  </si>
  <si>
    <t>30</t>
  </si>
  <si>
    <t>21a - ebből: lekötött bankbetétek mérlegfordulónapi értékelése során megállapított (nem realizált) árfolyamnyeresége</t>
  </si>
  <si>
    <t>31</t>
  </si>
  <si>
    <t>21b - ebből: egyéb pénzeszközök mérlegfordulónapi értékelése során megállapított (nem realizált) árfolyamnyeresége</t>
  </si>
  <si>
    <t>32</t>
  </si>
  <si>
    <t>VIII Pénzügyi műveletek eredményszemléletű bevételei (=17+18+19+20+21)</t>
  </si>
  <si>
    <t>33</t>
  </si>
  <si>
    <t>22 Részesedésekből származó ráfordítások, árfolyamveszteségek</t>
  </si>
  <si>
    <t>34</t>
  </si>
  <si>
    <t>23 Befektetett pénzügyi eszközökből (értékpapírokból, kölcsönökből) származó ráfordítások, árfolyamveszteségek</t>
  </si>
  <si>
    <t>35</t>
  </si>
  <si>
    <t>24 Fizetendő kamatok és kamatjellegű ráfordítások</t>
  </si>
  <si>
    <t>36</t>
  </si>
  <si>
    <t>25 Részesedések, értékpapírok, pénzeszközök értékvesztése (&gt;=25a+25b)</t>
  </si>
  <si>
    <t>37</t>
  </si>
  <si>
    <t>25a - ebből: lekötött bankbetétek értékvesztése</t>
  </si>
  <si>
    <t>38</t>
  </si>
  <si>
    <t>25b - ebből: Kincstáron kívüli forint- és devizaszámlák értékvesztése</t>
  </si>
  <si>
    <t>39</t>
  </si>
  <si>
    <t>26 Pénzügyi műveletek egyéb ráfordításai (&gt;=26a+26b)</t>
  </si>
  <si>
    <t>40</t>
  </si>
  <si>
    <t>26a - ebből: lekötött bankbetétek mérlegfordulónapi értékelése során megállapított (nem realizált) árfolyamvesztesége</t>
  </si>
  <si>
    <t>41</t>
  </si>
  <si>
    <t>26b - ebből: egyéb pénzeszközök mérlegfordulónapi értékelése során megállapított (nem realizált) árfolyamvesztesége</t>
  </si>
  <si>
    <t>42</t>
  </si>
  <si>
    <t>IX Pénzügyi műveletek ráfordításai (=22+23+24+25+26)</t>
  </si>
  <si>
    <t>43</t>
  </si>
  <si>
    <t>B)  PÉNZÜGYI MŰVELETEK EREDMÉNYE (=VIII-IX)</t>
  </si>
  <si>
    <t>44</t>
  </si>
  <si>
    <t>C)  MÉRLEG SZERINTI EREDMÉNY (=±A±B)</t>
  </si>
  <si>
    <t>PÉNZESZKÖZÖK VÁLTOZÁSÁNAK LEVEZETÉSE</t>
  </si>
  <si>
    <t>Összeg  ( E Ft )</t>
  </si>
  <si>
    <r>
      <t xml:space="preserve"> </t>
    </r>
    <r>
      <rPr>
        <sz val="10"/>
        <rFont val="Times New Roman CE"/>
        <family val="1"/>
        <charset val="238"/>
      </rPr>
      <t>Bankszámlák egyenlege</t>
    </r>
  </si>
  <si>
    <r>
      <t xml:space="preserve"> </t>
    </r>
    <r>
      <rPr>
        <sz val="10"/>
        <rFont val="Times New Roman CE"/>
        <family val="1"/>
        <charset val="238"/>
      </rPr>
      <t>Pénztárak és betétkönyvek egyenlege</t>
    </r>
  </si>
  <si>
    <t>Bevételek   ( + )</t>
  </si>
  <si>
    <t>Kiadások    ( - )</t>
  </si>
  <si>
    <t>Egyéb korrekciós tételek (+,-)</t>
  </si>
  <si>
    <t>ESZKÖZÖK</t>
  </si>
  <si>
    <t>Bruttó</t>
  </si>
  <si>
    <t xml:space="preserve">Könyv szerinti </t>
  </si>
  <si>
    <t>állományi érték</t>
  </si>
  <si>
    <t xml:space="preserve">A </t>
  </si>
  <si>
    <t>B</t>
  </si>
  <si>
    <t>C</t>
  </si>
  <si>
    <t>D</t>
  </si>
  <si>
    <t xml:space="preserve"> I. Immateriális javak </t>
  </si>
  <si>
    <t>01.</t>
  </si>
  <si>
    <t>II. Tárgyi eszközök (03+08+13+18+23)</t>
  </si>
  <si>
    <t>02.</t>
  </si>
  <si>
    <t>1. Ingatlanok és kapcsolódó vagyoni értékű jogok   (04+05+06+07)</t>
  </si>
  <si>
    <t>03.</t>
  </si>
  <si>
    <t>1.1. Forgalomképtelen ingatlanok és kapcsolódó vagyoni értékű jogok</t>
  </si>
  <si>
    <t>04.</t>
  </si>
  <si>
    <t>1.2. Nemzetgazdasági szempontból kiemelt jelentőségű ingatlanok és kapcsolódó 
       vagyoni értékű jogok</t>
  </si>
  <si>
    <t>05.</t>
  </si>
  <si>
    <t>1.3. Korlátozottan forgalomképes ingatlanok és kapcsolódó vagyoni értékű jogok</t>
  </si>
  <si>
    <t>06.</t>
  </si>
  <si>
    <t>1.4. Üzleti ingatlanok és kapcsolódó vagyoni értékű jogok</t>
  </si>
  <si>
    <t>07.</t>
  </si>
  <si>
    <t>2. Gépek, berendezések, felszerelések, járművek (09+10+11+12)</t>
  </si>
  <si>
    <t>08.</t>
  </si>
  <si>
    <t>2.1. Forgalomképtelen gépek, berendezések, felszerelések, járművek</t>
  </si>
  <si>
    <t>09.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</si>
  <si>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</si>
  <si>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</si>
  <si>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</si>
  <si>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</si>
  <si>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</si>
  <si>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</si>
  <si>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</si>
  <si>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</si>
  <si>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</si>
  <si>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</si>
  <si>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</si>
  <si>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</si>
  <si>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</si>
  <si>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</si>
  <si>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</si>
  <si>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</si>
  <si>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</si>
  <si>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</si>
  <si>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</si>
  <si>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</si>
  <si>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</si>
  <si>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30.</t>
  </si>
  <si>
    <t>1.2. Nemzetgazdasági szempontból kiemelt jelentőségű tartós részesedések</t>
  </si>
  <si>
    <t>31.</t>
  </si>
  <si>
    <t>1.3. Korlátozottan forgalomképes tartós részesedések</t>
  </si>
  <si>
    <t>32.</t>
  </si>
  <si>
    <t>1.4. Üzleti tartós részesedések</t>
  </si>
  <si>
    <t>33.</t>
  </si>
  <si>
    <t>2. Tartós hitelviszonyt megtestesítő értékpapírok (35+36+37+38)</t>
  </si>
  <si>
    <t>34.</t>
  </si>
  <si>
    <t>2.1. Forgalomképtelen tartós hitelviszonyt megtestesítő értékpapírok</t>
  </si>
  <si>
    <t>35.</t>
  </si>
  <si>
    <t>2.2. Nemzetgazdasági szempontból kiemelt jelentőségű tartós hitelviszonyt 
       megtestesítő értékpapírok</t>
  </si>
  <si>
    <t>36.</t>
  </si>
  <si>
    <t>2.3. Korlátozottan forgalomképes tartós hitelviszonyt megtestesítő értékpapírok</t>
  </si>
  <si>
    <t>37.</t>
  </si>
  <si>
    <t>2.4. Üzleti tartós hitelviszonyt megtestesítő értékpapírok</t>
  </si>
  <si>
    <t>38.</t>
  </si>
  <si>
    <t>3. Befektetett pénzügyi eszközök értékhelyesbítése (40+41+42+43)</t>
  </si>
  <si>
    <t>39.</t>
  </si>
  <si>
    <t>3.1. Forgalomképtelen befektetett pénzügyi eszközök értékhelyesbítése</t>
  </si>
  <si>
    <t>40.</t>
  </si>
  <si>
    <t>3.2. Nemzetgazdasági szempontból kiemelt jelentőségű befektetett pénzügyi 
       eszközök értékhelyesbítése</t>
  </si>
  <si>
    <t>41.</t>
  </si>
  <si>
    <t>3.3. Korlátozottan forgalomképes befektetett pénzügyi eszközök értékhelyesbítése</t>
  </si>
  <si>
    <t>42.</t>
  </si>
  <si>
    <t>3.4. Üzleti befektetett pénzügyi eszközök értékhelyesbítése</t>
  </si>
  <si>
    <t>43.</t>
  </si>
  <si>
    <t>IV. Koncesszióba, vagyonkezelésbe adott eszközök</t>
  </si>
  <si>
    <t>44.</t>
  </si>
  <si>
    <t>A) NEMZETI VAGYONBA TARTOZÓ BEFEKTETETT ESZKÖZÖK 
     (01+02+28+44)</t>
  </si>
  <si>
    <t>45.</t>
  </si>
  <si>
    <t>I. Készletek</t>
  </si>
  <si>
    <t>46.</t>
  </si>
  <si>
    <t>II. Értékpapírok</t>
  </si>
  <si>
    <t>47.</t>
  </si>
  <si>
    <t>B) NEMZETI VAGYONBA TARTOZÓ FORGÓESZKÖZÖK (46+47)</t>
  </si>
  <si>
    <t>48.</t>
  </si>
  <si>
    <t>I. Lekötött bankbetétek</t>
  </si>
  <si>
    <t>49.</t>
  </si>
  <si>
    <t>II. Pénztárak, csekkek, betétkönyvek</t>
  </si>
  <si>
    <t>50.</t>
  </si>
  <si>
    <t>III. Forintszámlák</t>
  </si>
  <si>
    <t>51.</t>
  </si>
  <si>
    <t>IV. Devizaszámlák</t>
  </si>
  <si>
    <t>52.</t>
  </si>
  <si>
    <t>C) PÉNZESZKÖZÖK (49+50+51+52)</t>
  </si>
  <si>
    <t>53.</t>
  </si>
  <si>
    <t>I. Költségvetési évben esedékes követelések</t>
  </si>
  <si>
    <t>54.</t>
  </si>
  <si>
    <t>II. Költségvetési évet követően esedékes követelések</t>
  </si>
  <si>
    <t>55.</t>
  </si>
  <si>
    <t>III. Követelés jellegű sajátos elszámolások</t>
  </si>
  <si>
    <t>56.</t>
  </si>
  <si>
    <t>D) KÖVETELÉSEK (54+55+56)</t>
  </si>
  <si>
    <t>57.</t>
  </si>
  <si>
    <t>I. Előzetesen felszámított általános forgalmi adó elszámolása</t>
  </si>
  <si>
    <t>II. Fizetendő általános forgalmi adó elszámolása</t>
  </si>
  <si>
    <t>III. December havi illetmények, munkabérek elszámolása</t>
  </si>
  <si>
    <t>58.</t>
  </si>
  <si>
    <t>IV. Utalványok, bérletek és más hasonló, készpénz-helyettesítő fizetési 
     eszköznek nem minősülő eszközök elszámolásai</t>
  </si>
  <si>
    <t>59.</t>
  </si>
  <si>
    <t>E) EGYÉB SAJÁTOS ESZKÖZOLDALI ELSZÁMOLÁSOK (58+59)</t>
  </si>
  <si>
    <t>60.</t>
  </si>
  <si>
    <t>F) AKTÍV IDŐBELI ELHATÁROLÁSOK</t>
  </si>
  <si>
    <t>61.</t>
  </si>
  <si>
    <t>ESZKÖZÖK ÖSSZESEN  (45+48+53+57+60+61)</t>
  </si>
  <si>
    <t>62.</t>
  </si>
  <si>
    <t>VAGYONKIMUTATÁS
a könyvviteli mérlegben értékkel szereplő forrásokról</t>
  </si>
  <si>
    <t>7B melléklet</t>
  </si>
  <si>
    <t>FORRÁSOK</t>
  </si>
  <si>
    <t>állományi 
érték (Ft)</t>
  </si>
  <si>
    <t>A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</si>
  <si>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</si>
  <si>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</si>
  <si>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</si>
  <si>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</si>
  <si>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</si>
  <si>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</si>
  <si>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</si>
  <si>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I. Költségvetési évben esedékes kötelezettségek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</si>
  <si>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</si>
  <si>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</si>
  <si>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</si>
  <si>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</si>
  <si>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</si>
  <si>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</si>
  <si>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VAGYONKIMUTATÁS az érték nélkül nyilvántartott eszközökről</t>
  </si>
  <si>
    <t>Mennyiség
(db)</t>
  </si>
  <si>
    <t>Bruttó értéke
(Ft)</t>
  </si>
  <si>
    <t>„0”-ra leírt eszközök</t>
  </si>
  <si>
    <t>Használatban lévő kisértékű immateriális javak</t>
  </si>
  <si>
    <t>Használatban lévő kisértékű tárgyi eszközök</t>
  </si>
  <si>
    <t>Készletek</t>
  </si>
  <si>
    <t>01 számlacsoportban nyilvántartott befektetett eszközök (6+…+9)</t>
  </si>
  <si>
    <t>Államháztartáson belüli vagyonkezelésbe adott eszközök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</si>
  <si>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</si>
  <si>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</si>
  <si>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</si>
  <si>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</si>
  <si>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</si>
  <si>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</si>
  <si>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</si>
  <si>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Gyűjtemény, régészeti lelet* (15+…+17)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</si>
  <si>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</si>
  <si>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</si>
  <si>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</si>
  <si>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</si>
  <si>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Összesen (1+…+4)+5+10+14+(18+…+31):</t>
  </si>
  <si>
    <t>* Nvt. 1. § (2) bekezdés g) és h) pontja szerinti kulturális javak és régészeti eszközök</t>
  </si>
  <si>
    <t>Többéves kihatással járó döntések számszerűsítése évenkénti bontásban és összesítve célok szerint</t>
  </si>
  <si>
    <t>Kötelezettség jogcíme</t>
  </si>
  <si>
    <t>Köt. váll.
 éve</t>
  </si>
  <si>
    <t>Kiadás vonzata évenként</t>
  </si>
  <si>
    <t>2020.</t>
  </si>
  <si>
    <t>10=(6+7+8+9)</t>
  </si>
  <si>
    <t>Beruházás feladatonként</t>
  </si>
  <si>
    <t>............................</t>
  </si>
  <si>
    <t>Felújítás célonként</t>
  </si>
  <si>
    <t>Egyéb</t>
  </si>
  <si>
    <t>Összesen (1+4+7+9+11)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</si>
  <si>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</si>
  <si>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</si>
  <si>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</si>
  <si>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</si>
  <si>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</si>
  <si>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</si>
  <si>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</si>
  <si>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</si>
  <si>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</si>
  <si>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8=(4+…+7)</t>
  </si>
  <si>
    <t>9=(3+8)</t>
  </si>
  <si>
    <t>I. Belföldi hitelezők</t>
  </si>
  <si>
    <t>Adóhatósággal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</si>
  <si>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</si>
  <si>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</si>
  <si>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</si>
  <si>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</si>
  <si>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</si>
  <si>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</si>
  <si>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</si>
  <si>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</si>
  <si>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</si>
  <si>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</si>
  <si>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</si>
  <si>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A Völgységi Önkormányzatok Társulása tulajdonában álló gazdálkodó szervezetek működéséből származó kötelezettségek és részesedések alakulása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</si>
  <si>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</si>
  <si>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</si>
  <si>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</si>
  <si>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</si>
  <si>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</si>
  <si>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Terv</t>
  </si>
  <si>
    <t>Tény</t>
  </si>
  <si>
    <t>Ellátottak térítési díjának elengedése</t>
  </si>
  <si>
    <t>Ellátottak kártérítésének elengedése</t>
  </si>
  <si>
    <t>Helyiségek hasznosítása utáni kedvezmény, menteség</t>
  </si>
  <si>
    <t>Eszközök hasznosítása utáni kedvezmény, menteség</t>
  </si>
  <si>
    <t>Egyéb kedvezmény</t>
  </si>
  <si>
    <t>12. melléklet</t>
  </si>
  <si>
    <t>Európai uniós támogatással megvalósuló projektek pénzügyi teljesítése</t>
  </si>
  <si>
    <t>TOP-5.1.2-15-TL1-2016-00001 Foglalkoztatási paktum</t>
  </si>
  <si>
    <t>Támogatási szerződés szerinti bevételek, kiadások</t>
  </si>
  <si>
    <t>Eredeti</t>
  </si>
  <si>
    <t>Módosított</t>
  </si>
  <si>
    <t>Évenkénti üteme</t>
  </si>
  <si>
    <t>Összes bevétel,
kiadás</t>
  </si>
  <si>
    <t>12=(10+11)</t>
  </si>
  <si>
    <t>13=(12/3)</t>
  </si>
  <si>
    <t>* Amennyiben több projekt megvalósítása történi egy időben akkor azokat külön-külön, projektenként be kell mutatni!</t>
  </si>
  <si>
    <t>Támogatott neve</t>
  </si>
  <si>
    <t>VÖLGYSÉGI ÖNKORMÁNYZATOK TÁRSULÁSA
EGYSZERŰSÍTETT MÉRLEG 2019. ÉV</t>
  </si>
  <si>
    <r>
      <t>Pénzkészlet 2019. január 1-jén
e</t>
    </r>
    <r>
      <rPr>
        <i/>
        <sz val="10"/>
        <rFont val="Times New Roman CE"/>
        <charset val="238"/>
      </rPr>
      <t>bből:</t>
    </r>
  </si>
  <si>
    <r>
      <t>Záró pénzkészlet 2019. december 31-én
e</t>
    </r>
    <r>
      <rPr>
        <i/>
        <sz val="10"/>
        <rFont val="Times New Roman CE"/>
        <charset val="238"/>
      </rPr>
      <t>bből:</t>
    </r>
  </si>
  <si>
    <t>2019. év</t>
  </si>
  <si>
    <t>2019. év előtti teljesítés</t>
  </si>
  <si>
    <t>2019. évi teljesítés</t>
  </si>
  <si>
    <t>2021.</t>
  </si>
  <si>
    <t>2022.</t>
  </si>
  <si>
    <t>2022. után</t>
  </si>
  <si>
    <t>Adósság állomány alakulása lejárat, eszközök, bel- és külföldi hitelezők szerinti bontásban 2019. december 31-én</t>
  </si>
  <si>
    <t>Társuláson kívüli EU-s projekthez történő hozzájárulás 2019. évi előirányzata és teljesítése</t>
  </si>
  <si>
    <t>2019. évi</t>
  </si>
  <si>
    <t>2019. előtt</t>
  </si>
  <si>
    <t>2019. után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</si>
</sst>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-* #,##0.00\ _F_t_-;\-* #,##0.00\ _F_t_-;_-* &quot;-&quot;??\ _F_t_-;_-@_-"/>
    <numFmt numFmtId="165" formatCode="#,###"/>
    <numFmt numFmtId="166" formatCode="_-* #,##0\ _F_t_-;\-* #,##0\ _F_t_-;_-* &quot;-&quot;??\ _F_t_-;_-@_-"/>
    <numFmt numFmtId="167" formatCode="#,###.00"/>
    <numFmt numFmtId="168" formatCode="_(* #,##0.00_);_(* \(#,##0.00\);_(* &quot;-&quot;??_);_(@_)"/>
    <numFmt numFmtId="169" formatCode="#,###__;\-\ #,###__"/>
    <numFmt numFmtId="170" formatCode="#,###__"/>
    <numFmt numFmtId="171" formatCode="00"/>
    <numFmt numFmtId="172" formatCode="#,###__;\-#,###__"/>
    <numFmt numFmtId="173" formatCode="#,###\ _F_t;\-#,###\ _F_t"/>
    <numFmt numFmtId="174" formatCode="#,##0.0"/>
    <numFmt numFmtId="175" formatCode="#,###.0"/>
  </numFmts>
  <fonts count="74" x14ac:knownFonts="1"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b/>
      <i/>
      <sz val="9"/>
      <name val="Times New Roman CE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b/>
      <sz val="12"/>
      <color indexed="10"/>
      <name val="Times New Roman CE"/>
      <charset val="238"/>
    </font>
    <font>
      <b/>
      <sz val="12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4"/>
      <color indexed="10"/>
      <name val="Times New Roman CE"/>
      <charset val="238"/>
    </font>
    <font>
      <b/>
      <i/>
      <sz val="9"/>
      <name val="Times New Roman CE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1"/>
      <color theme="1"/>
      <name val="Calibri"/>
      <family val="2"/>
      <charset val="238"/>
      <scheme val="minor"/>
    </font>
    <font>
      <b/>
      <i/>
      <sz val="10"/>
      <name val="Times New Roman CE"/>
      <charset val="238"/>
    </font>
    <font>
      <sz val="11"/>
      <color indexed="8"/>
      <name val="Calibri"/>
      <family val="2"/>
      <charset val="238"/>
    </font>
    <font>
      <sz val="10"/>
      <name val="MS Sans Serif"/>
      <family val="2"/>
      <charset val="238"/>
    </font>
    <font>
      <b/>
      <sz val="10"/>
      <name val="MS Sans Serif"/>
      <family val="2"/>
      <charset val="238"/>
    </font>
    <font>
      <sz val="10"/>
      <name val="Arial CE"/>
      <charset val="238"/>
    </font>
    <font>
      <b/>
      <sz val="12"/>
      <name val="Calibri"/>
      <family val="2"/>
      <charset val="238"/>
      <scheme val="minor"/>
    </font>
    <font>
      <b/>
      <i/>
      <sz val="12"/>
      <name val="Times New Roman CE"/>
      <family val="1"/>
      <charset val="238"/>
    </font>
    <font>
      <sz val="12"/>
      <name val="Arial CE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sz val="12"/>
      <name val="Arial CE"/>
      <family val="2"/>
      <charset val="238"/>
    </font>
    <font>
      <b/>
      <sz val="12"/>
      <name val="Arial CE"/>
      <charset val="238"/>
    </font>
    <font>
      <sz val="12"/>
      <name val="Arial"/>
      <family val="2"/>
      <charset val="238"/>
    </font>
    <font>
      <b/>
      <i/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8"/>
      <name val="Times New Roman CE"/>
      <family val="1"/>
      <charset val="238"/>
    </font>
    <font>
      <i/>
      <sz val="10"/>
      <name val="Times New Roman CE"/>
      <charset val="238"/>
    </font>
    <font>
      <sz val="10"/>
      <name val="Wingdings"/>
      <charset val="2"/>
    </font>
    <font>
      <sz val="9"/>
      <name val="Times New Roman CE"/>
      <charset val="238"/>
    </font>
    <font>
      <sz val="9"/>
      <color theme="1"/>
      <name val="Times New Roman CE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8"/>
      <name val="Times New Roman"/>
      <family val="1"/>
      <charset val="238"/>
    </font>
    <font>
      <b/>
      <sz val="7"/>
      <name val="Times New Roman"/>
      <family val="1"/>
    </font>
    <font>
      <i/>
      <sz val="8"/>
      <name val="Times New Roman"/>
      <family val="1"/>
      <charset val="238"/>
    </font>
    <font>
      <b/>
      <i/>
      <sz val="7"/>
      <name val="Times New Roman"/>
      <family val="1"/>
    </font>
    <font>
      <sz val="7"/>
      <name val="Times New Roman"/>
      <family val="1"/>
    </font>
    <font>
      <sz val="7"/>
      <name val="Times New Roman CE"/>
      <charset val="238"/>
    </font>
    <font>
      <b/>
      <sz val="12"/>
      <color indexed="10"/>
      <name val="Times New Roman"/>
      <family val="1"/>
      <charset val="238"/>
    </font>
    <font>
      <i/>
      <sz val="9"/>
      <name val="Times New Roman"/>
      <family val="1"/>
      <charset val="238"/>
    </font>
    <font>
      <b/>
      <i/>
      <sz val="4"/>
      <color indexed="8"/>
      <name val="Times New Roman"/>
      <family val="1"/>
      <charset val="238"/>
    </font>
    <font>
      <b/>
      <sz val="13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6"/>
      <name val="Times New Roman CE"/>
      <family val="1"/>
      <charset val="238"/>
    </font>
    <font>
      <i/>
      <sz val="11"/>
      <name val="Times New Roman CE"/>
      <charset val="238"/>
    </font>
    <font>
      <b/>
      <sz val="7"/>
      <name val="Times New Roman CE"/>
      <charset val="238"/>
    </font>
    <font>
      <i/>
      <sz val="7"/>
      <name val="Times New Roman CE"/>
      <charset val="238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lightHorizontal"/>
    </fill>
    <fill>
      <patternFill patternType="gray125">
        <bgColor indexed="47"/>
      </patternFill>
    </fill>
  </fills>
  <borders count="7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8">
    <xf numFmtId="0" fontId="0" fillId="0" borderId="0"/>
    <xf numFmtId="0" fontId="1" fillId="0" borderId="0"/>
    <xf numFmtId="0" fontId="12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164" fontId="30" fillId="0" borderId="0" applyFont="0" applyFill="0" applyBorder="0" applyAlignment="0" applyProtection="0"/>
    <xf numFmtId="168" fontId="32" fillId="0" borderId="0" applyFont="0" applyFill="0" applyBorder="0" applyAlignment="0" applyProtection="0"/>
    <xf numFmtId="0" fontId="33" fillId="0" borderId="0"/>
    <xf numFmtId="0" fontId="35" fillId="0" borderId="0"/>
    <xf numFmtId="0" fontId="35" fillId="0" borderId="0"/>
    <xf numFmtId="164" fontId="1" fillId="0" borderId="0" applyFont="0" applyFill="0" applyBorder="0" applyAlignment="0" applyProtection="0"/>
    <xf numFmtId="0" fontId="30" fillId="0" borderId="0"/>
    <xf numFmtId="0" fontId="51" fillId="0" borderId="0"/>
    <xf numFmtId="0" fontId="1" fillId="0" borderId="0"/>
    <xf numFmtId="9" fontId="1" fillId="0" borderId="0" applyFont="0" applyFill="0" applyBorder="0" applyAlignment="0" applyProtection="0"/>
    <xf numFmtId="0" fontId="26" fillId="0" borderId="0"/>
  </cellStyleXfs>
  <cellXfs count="656">
    <xf numFmtId="0" fontId="0" fillId="0" borderId="0" xfId="0"/>
    <xf numFmtId="165" fontId="9" fillId="0" borderId="5" xfId="1" applyNumberFormat="1" applyFont="1" applyFill="1" applyBorder="1" applyAlignment="1" applyProtection="1">
      <alignment horizontal="right" vertical="center" wrapText="1" indent="1"/>
    </xf>
    <xf numFmtId="0" fontId="13" fillId="0" borderId="9" xfId="2" applyFont="1" applyFill="1" applyBorder="1" applyAlignment="1" applyProtection="1">
      <alignment horizontal="left" vertical="center" wrapText="1" indent="1"/>
    </xf>
    <xf numFmtId="165" fontId="13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2" xfId="2" applyFont="1" applyFill="1" applyBorder="1" applyAlignment="1" applyProtection="1">
      <alignment horizontal="left" vertical="center" wrapText="1" indent="1"/>
    </xf>
    <xf numFmtId="0" fontId="9" fillId="0" borderId="4" xfId="2" applyFont="1" applyFill="1" applyBorder="1" applyAlignment="1" applyProtection="1">
      <alignment horizontal="left" vertical="center" wrapText="1" indent="1"/>
    </xf>
    <xf numFmtId="165" fontId="11" fillId="0" borderId="14" xfId="1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165" fontId="1" fillId="0" borderId="0" xfId="1" applyNumberFormat="1" applyFill="1" applyAlignment="1" applyProtection="1">
      <alignment vertical="center" wrapText="1"/>
    </xf>
    <xf numFmtId="0" fontId="8" fillId="0" borderId="3" xfId="2" applyFont="1" applyFill="1" applyBorder="1" applyAlignment="1" applyProtection="1">
      <alignment horizontal="center" vertical="center" wrapText="1"/>
    </xf>
    <xf numFmtId="165" fontId="8" fillId="0" borderId="5" xfId="2" applyNumberFormat="1" applyFont="1" applyFill="1" applyBorder="1" applyAlignment="1" applyProtection="1">
      <alignment horizontal="right" vertical="center" wrapText="1" indent="1"/>
    </xf>
    <xf numFmtId="165" fontId="13" fillId="0" borderId="24" xfId="2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6" xfId="2" applyFont="1" applyFill="1" applyBorder="1" applyAlignment="1" applyProtection="1">
      <alignment horizontal="left" vertical="center" wrapText="1" indent="1"/>
    </xf>
    <xf numFmtId="165" fontId="9" fillId="0" borderId="5" xfId="2" applyNumberFormat="1" applyFont="1" applyFill="1" applyBorder="1" applyAlignment="1" applyProtection="1">
      <alignment horizontal="right" vertical="center" wrapText="1" indent="1"/>
    </xf>
    <xf numFmtId="0" fontId="12" fillId="0" borderId="0" xfId="2" applyFill="1" applyProtection="1"/>
    <xf numFmtId="0" fontId="6" fillId="0" borderId="27" xfId="1" applyFont="1" applyFill="1" applyBorder="1" applyAlignment="1" applyProtection="1">
      <alignment horizontal="right" vertical="center"/>
    </xf>
    <xf numFmtId="0" fontId="4" fillId="0" borderId="3" xfId="2" applyFont="1" applyFill="1" applyBorder="1" applyAlignment="1" applyProtection="1">
      <alignment horizontal="center" vertical="center" wrapText="1"/>
    </xf>
    <xf numFmtId="0" fontId="4" fillId="0" borderId="4" xfId="2" applyFont="1" applyFill="1" applyBorder="1" applyAlignment="1" applyProtection="1">
      <alignment horizontal="center" vertical="center" wrapText="1"/>
    </xf>
    <xf numFmtId="0" fontId="4" fillId="0" borderId="5" xfId="2" applyFont="1" applyFill="1" applyBorder="1" applyAlignment="1" applyProtection="1">
      <alignment horizontal="center" vertical="center" wrapText="1"/>
    </xf>
    <xf numFmtId="0" fontId="8" fillId="0" borderId="28" xfId="2" applyFont="1" applyFill="1" applyBorder="1" applyAlignment="1" applyProtection="1">
      <alignment horizontal="center" vertical="center" wrapText="1"/>
    </xf>
    <xf numFmtId="0" fontId="8" fillId="0" borderId="2" xfId="2" applyFont="1" applyFill="1" applyBorder="1" applyAlignment="1" applyProtection="1">
      <alignment horizontal="center" vertical="center" wrapText="1"/>
    </xf>
    <xf numFmtId="0" fontId="8" fillId="0" borderId="29" xfId="2" applyFont="1" applyFill="1" applyBorder="1" applyAlignment="1" applyProtection="1">
      <alignment horizontal="center" vertical="center" wrapText="1"/>
    </xf>
    <xf numFmtId="0" fontId="13" fillId="0" borderId="0" xfId="2" applyFont="1" applyFill="1" applyProtection="1"/>
    <xf numFmtId="0" fontId="8" fillId="0" borderId="3" xfId="2" applyFont="1" applyFill="1" applyBorder="1" applyAlignment="1" applyProtection="1">
      <alignment horizontal="left" vertical="center" wrapText="1" indent="1"/>
    </xf>
    <xf numFmtId="0" fontId="8" fillId="0" borderId="4" xfId="2" applyFont="1" applyFill="1" applyBorder="1" applyAlignment="1" applyProtection="1">
      <alignment horizontal="left" vertical="center" wrapText="1" indent="1"/>
    </xf>
    <xf numFmtId="0" fontId="17" fillId="0" borderId="0" xfId="2" applyFont="1" applyFill="1" applyProtection="1"/>
    <xf numFmtId="49" fontId="13" fillId="0" borderId="13" xfId="2" applyNumberFormat="1" applyFont="1" applyFill="1" applyBorder="1" applyAlignment="1" applyProtection="1">
      <alignment horizontal="left" vertical="center" wrapText="1" indent="1"/>
    </xf>
    <xf numFmtId="0" fontId="18" fillId="0" borderId="12" xfId="1" applyFont="1" applyBorder="1" applyAlignment="1" applyProtection="1">
      <alignment horizontal="left" wrapText="1" indent="1"/>
    </xf>
    <xf numFmtId="165" fontId="13" fillId="0" borderId="14" xfId="2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8" xfId="2" applyNumberFormat="1" applyFont="1" applyFill="1" applyBorder="1" applyAlignment="1" applyProtection="1">
      <alignment horizontal="left" vertical="center" wrapText="1" indent="1"/>
    </xf>
    <xf numFmtId="0" fontId="18" fillId="0" borderId="9" xfId="1" applyFont="1" applyBorder="1" applyAlignment="1" applyProtection="1">
      <alignment horizontal="left" wrapText="1" indent="1"/>
    </xf>
    <xf numFmtId="165" fontId="13" fillId="0" borderId="10" xfId="2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30" xfId="2" applyNumberFormat="1" applyFont="1" applyFill="1" applyBorder="1" applyAlignment="1" applyProtection="1">
      <alignment horizontal="left" vertical="center" wrapText="1" indent="1"/>
    </xf>
    <xf numFmtId="0" fontId="18" fillId="0" borderId="31" xfId="1" applyFont="1" applyBorder="1" applyAlignment="1" applyProtection="1">
      <alignment horizontal="left" wrapText="1" indent="1"/>
    </xf>
    <xf numFmtId="0" fontId="14" fillId="0" borderId="4" xfId="1" applyFont="1" applyBorder="1" applyAlignment="1" applyProtection="1">
      <alignment horizontal="left" vertical="center" wrapText="1" indent="1"/>
    </xf>
    <xf numFmtId="165" fontId="13" fillId="0" borderId="32" xfId="2" applyNumberFormat="1" applyFont="1" applyFill="1" applyBorder="1" applyAlignment="1" applyProtection="1">
      <alignment horizontal="right" vertical="center" wrapText="1" indent="1"/>
      <protection locked="0"/>
    </xf>
    <xf numFmtId="165" fontId="13" fillId="0" borderId="14" xfId="2" applyNumberFormat="1" applyFont="1" applyFill="1" applyBorder="1" applyAlignment="1" applyProtection="1">
      <alignment horizontal="right" vertical="center" wrapText="1" indent="1"/>
    </xf>
    <xf numFmtId="165" fontId="11" fillId="0" borderId="10" xfId="2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32" xfId="2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14" xfId="2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3" xfId="1" applyFont="1" applyBorder="1" applyAlignment="1" applyProtection="1">
      <alignment wrapText="1"/>
    </xf>
    <xf numFmtId="0" fontId="18" fillId="0" borderId="31" xfId="1" applyFont="1" applyBorder="1" applyAlignment="1" applyProtection="1">
      <alignment wrapText="1"/>
    </xf>
    <xf numFmtId="0" fontId="18" fillId="0" borderId="13" xfId="1" applyFont="1" applyBorder="1" applyAlignment="1" applyProtection="1">
      <alignment wrapText="1"/>
    </xf>
    <xf numFmtId="0" fontId="18" fillId="0" borderId="8" xfId="1" applyFont="1" applyBorder="1" applyAlignment="1" applyProtection="1">
      <alignment wrapText="1"/>
    </xf>
    <xf numFmtId="0" fontId="18" fillId="0" borderId="30" xfId="1" applyFont="1" applyBorder="1" applyAlignment="1" applyProtection="1">
      <alignment wrapText="1"/>
    </xf>
    <xf numFmtId="165" fontId="8" fillId="0" borderId="5" xfId="2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4" xfId="1" applyFont="1" applyBorder="1" applyAlignment="1" applyProtection="1">
      <alignment wrapText="1"/>
    </xf>
    <xf numFmtId="0" fontId="14" fillId="0" borderId="33" xfId="1" applyFont="1" applyBorder="1" applyAlignment="1" applyProtection="1">
      <alignment wrapText="1"/>
    </xf>
    <xf numFmtId="0" fontId="14" fillId="0" borderId="15" xfId="1" applyFont="1" applyBorder="1" applyAlignment="1" applyProtection="1">
      <alignment wrapText="1"/>
    </xf>
    <xf numFmtId="0" fontId="14" fillId="0" borderId="0" xfId="1" applyFont="1" applyBorder="1" applyAlignment="1" applyProtection="1">
      <alignment wrapText="1"/>
    </xf>
    <xf numFmtId="165" fontId="9" fillId="0" borderId="0" xfId="2" applyNumberFormat="1" applyFont="1" applyFill="1" applyBorder="1" applyAlignment="1" applyProtection="1">
      <alignment horizontal="right" vertical="center" wrapText="1" indent="1"/>
    </xf>
    <xf numFmtId="0" fontId="6" fillId="0" borderId="27" xfId="1" applyFont="1" applyFill="1" applyBorder="1" applyAlignment="1" applyProtection="1">
      <alignment horizontal="right"/>
    </xf>
    <xf numFmtId="0" fontId="12" fillId="0" borderId="0" xfId="2" applyFill="1" applyAlignment="1" applyProtection="1"/>
    <xf numFmtId="0" fontId="8" fillId="0" borderId="4" xfId="2" applyFont="1" applyFill="1" applyBorder="1" applyAlignment="1" applyProtection="1">
      <alignment horizontal="center" vertical="center" wrapText="1"/>
    </xf>
    <xf numFmtId="0" fontId="8" fillId="0" borderId="5" xfId="2" applyFont="1" applyFill="1" applyBorder="1" applyAlignment="1" applyProtection="1">
      <alignment horizontal="center" vertical="center" wrapText="1"/>
    </xf>
    <xf numFmtId="0" fontId="8" fillId="0" borderId="28" xfId="2" applyFont="1" applyFill="1" applyBorder="1" applyAlignment="1" applyProtection="1">
      <alignment horizontal="left" vertical="center" wrapText="1" indent="1"/>
    </xf>
    <xf numFmtId="0" fontId="8" fillId="0" borderId="2" xfId="2" applyFont="1" applyFill="1" applyBorder="1" applyAlignment="1" applyProtection="1">
      <alignment vertical="center" wrapText="1"/>
    </xf>
    <xf numFmtId="165" fontId="8" fillId="0" borderId="29" xfId="2" applyNumberFormat="1" applyFont="1" applyFill="1" applyBorder="1" applyAlignment="1" applyProtection="1">
      <alignment horizontal="right" vertical="center" wrapText="1" indent="1"/>
    </xf>
    <xf numFmtId="49" fontId="13" fillId="0" borderId="34" xfId="2" applyNumberFormat="1" applyFont="1" applyFill="1" applyBorder="1" applyAlignment="1" applyProtection="1">
      <alignment horizontal="left" vertical="center" wrapText="1" indent="1"/>
    </xf>
    <xf numFmtId="0" fontId="13" fillId="0" borderId="35" xfId="2" applyFont="1" applyFill="1" applyBorder="1" applyAlignment="1" applyProtection="1">
      <alignment horizontal="left" vertical="center" wrapText="1" indent="1"/>
    </xf>
    <xf numFmtId="165" fontId="13" fillId="0" borderId="36" xfId="2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37" xfId="2" applyFont="1" applyFill="1" applyBorder="1" applyAlignment="1" applyProtection="1">
      <alignment horizontal="left" vertical="center" wrapText="1" indent="1"/>
    </xf>
    <xf numFmtId="0" fontId="13" fillId="0" borderId="0" xfId="2" applyFont="1" applyFill="1" applyBorder="1" applyAlignment="1" applyProtection="1">
      <alignment horizontal="left" vertical="center" wrapText="1" indent="1"/>
    </xf>
    <xf numFmtId="49" fontId="13" fillId="0" borderId="25" xfId="2" applyNumberFormat="1" applyFont="1" applyFill="1" applyBorder="1" applyAlignment="1" applyProtection="1">
      <alignment horizontal="left" vertical="center" wrapText="1" indent="1"/>
    </xf>
    <xf numFmtId="0" fontId="8" fillId="0" borderId="4" xfId="2" applyFont="1" applyFill="1" applyBorder="1" applyAlignment="1" applyProtection="1">
      <alignment vertical="center" wrapText="1"/>
    </xf>
    <xf numFmtId="0" fontId="13" fillId="0" borderId="31" xfId="2" applyFont="1" applyFill="1" applyBorder="1" applyAlignment="1" applyProtection="1">
      <alignment horizontal="left" vertical="center" wrapText="1" indent="1"/>
    </xf>
    <xf numFmtId="0" fontId="18" fillId="0" borderId="31" xfId="1" applyFont="1" applyBorder="1" applyAlignment="1" applyProtection="1">
      <alignment horizontal="left" vertical="center" wrapText="1" indent="1"/>
    </xf>
    <xf numFmtId="165" fontId="14" fillId="0" borderId="5" xfId="1" applyNumberFormat="1" applyFont="1" applyBorder="1" applyAlignment="1" applyProtection="1">
      <alignment horizontal="right" vertical="center" wrapText="1" indent="1"/>
    </xf>
    <xf numFmtId="165" fontId="15" fillId="0" borderId="5" xfId="1" quotePrefix="1" applyNumberFormat="1" applyFont="1" applyBorder="1" applyAlignment="1" applyProtection="1">
      <alignment horizontal="right" vertical="center" wrapText="1" indent="1"/>
    </xf>
    <xf numFmtId="0" fontId="19" fillId="0" borderId="0" xfId="2" applyFont="1" applyFill="1" applyProtection="1"/>
    <xf numFmtId="0" fontId="20" fillId="0" borderId="0" xfId="2" applyFont="1" applyFill="1" applyProtection="1"/>
    <xf numFmtId="0" fontId="14" fillId="0" borderId="33" xfId="1" applyFont="1" applyBorder="1" applyAlignment="1" applyProtection="1">
      <alignment horizontal="left" vertical="center" wrapText="1" indent="1"/>
    </xf>
    <xf numFmtId="0" fontId="15" fillId="0" borderId="15" xfId="1" applyFont="1" applyBorder="1" applyAlignment="1" applyProtection="1">
      <alignment horizontal="left" vertical="center" wrapText="1" indent="1"/>
    </xf>
    <xf numFmtId="0" fontId="12" fillId="0" borderId="0" xfId="2" applyFont="1" applyFill="1" applyProtection="1"/>
    <xf numFmtId="0" fontId="12" fillId="0" borderId="0" xfId="2" applyFont="1" applyFill="1" applyAlignment="1" applyProtection="1">
      <alignment horizontal="right" vertical="center" indent="1"/>
    </xf>
    <xf numFmtId="0" fontId="5" fillId="0" borderId="0" xfId="2" applyFont="1" applyFill="1" applyBorder="1" applyAlignment="1" applyProtection="1">
      <alignment horizontal="center" vertical="center" wrapText="1"/>
    </xf>
    <xf numFmtId="0" fontId="5" fillId="0" borderId="0" xfId="2" applyFont="1" applyFill="1" applyBorder="1" applyAlignment="1" applyProtection="1">
      <alignment vertical="center" wrapText="1"/>
    </xf>
    <xf numFmtId="165" fontId="5" fillId="0" borderId="0" xfId="2" applyNumberFormat="1" applyFont="1" applyFill="1" applyBorder="1" applyAlignment="1" applyProtection="1">
      <alignment horizontal="right" vertical="center" wrapText="1" indent="1"/>
    </xf>
    <xf numFmtId="165" fontId="5" fillId="0" borderId="0" xfId="1" applyNumberFormat="1" applyFont="1" applyFill="1" applyAlignment="1" applyProtection="1">
      <alignment horizontal="centerContinuous" vertical="center" wrapText="1"/>
    </xf>
    <xf numFmtId="165" fontId="1" fillId="0" borderId="0" xfId="1" applyNumberFormat="1" applyFill="1" applyAlignment="1" applyProtection="1">
      <alignment horizontal="centerContinuous" vertical="center"/>
    </xf>
    <xf numFmtId="165" fontId="1" fillId="0" borderId="0" xfId="1" applyNumberFormat="1" applyFill="1" applyAlignment="1" applyProtection="1">
      <alignment horizontal="center" vertical="center" wrapText="1"/>
    </xf>
    <xf numFmtId="165" fontId="6" fillId="0" borderId="0" xfId="1" applyNumberFormat="1" applyFont="1" applyFill="1" applyAlignment="1" applyProtection="1">
      <alignment horizontal="right" vertical="center"/>
    </xf>
    <xf numFmtId="165" fontId="4" fillId="0" borderId="3" xfId="1" applyNumberFormat="1" applyFont="1" applyFill="1" applyBorder="1" applyAlignment="1" applyProtection="1">
      <alignment horizontal="centerContinuous" vertical="center" wrapText="1"/>
    </xf>
    <xf numFmtId="165" fontId="4" fillId="0" borderId="4" xfId="1" applyNumberFormat="1" applyFont="1" applyFill="1" applyBorder="1" applyAlignment="1" applyProtection="1">
      <alignment horizontal="centerContinuous" vertical="center" wrapText="1"/>
    </xf>
    <xf numFmtId="165" fontId="4" fillId="0" borderId="5" xfId="1" applyNumberFormat="1" applyFont="1" applyFill="1" applyBorder="1" applyAlignment="1" applyProtection="1">
      <alignment horizontal="centerContinuous" vertical="center" wrapText="1"/>
    </xf>
    <xf numFmtId="165" fontId="4" fillId="0" borderId="3" xfId="1" applyNumberFormat="1" applyFont="1" applyFill="1" applyBorder="1" applyAlignment="1" applyProtection="1">
      <alignment horizontal="center" vertical="center" wrapText="1"/>
    </xf>
    <xf numFmtId="165" fontId="7" fillId="0" borderId="0" xfId="1" applyNumberFormat="1" applyFont="1" applyFill="1" applyAlignment="1" applyProtection="1">
      <alignment horizontal="center" vertical="center" wrapText="1"/>
    </xf>
    <xf numFmtId="165" fontId="9" fillId="0" borderId="21" xfId="1" applyNumberFormat="1" applyFont="1" applyFill="1" applyBorder="1" applyAlignment="1" applyProtection="1">
      <alignment horizontal="center" vertical="center" wrapText="1"/>
    </xf>
    <xf numFmtId="165" fontId="9" fillId="0" borderId="3" xfId="1" applyNumberFormat="1" applyFont="1" applyFill="1" applyBorder="1" applyAlignment="1" applyProtection="1">
      <alignment horizontal="center" vertical="center" wrapText="1"/>
    </xf>
    <xf numFmtId="165" fontId="9" fillId="0" borderId="4" xfId="1" applyNumberFormat="1" applyFont="1" applyFill="1" applyBorder="1" applyAlignment="1" applyProtection="1">
      <alignment horizontal="center" vertical="center" wrapText="1"/>
    </xf>
    <xf numFmtId="165" fontId="9" fillId="0" borderId="5" xfId="1" applyNumberFormat="1" applyFont="1" applyFill="1" applyBorder="1" applyAlignment="1" applyProtection="1">
      <alignment horizontal="center" vertical="center" wrapText="1"/>
    </xf>
    <xf numFmtId="165" fontId="9" fillId="0" borderId="0" xfId="1" applyNumberFormat="1" applyFont="1" applyFill="1" applyAlignment="1" applyProtection="1">
      <alignment horizontal="center" vertical="center" wrapText="1"/>
    </xf>
    <xf numFmtId="165" fontId="1" fillId="0" borderId="38" xfId="1" applyNumberFormat="1" applyFill="1" applyBorder="1" applyAlignment="1" applyProtection="1">
      <alignment horizontal="left" vertical="center" wrapText="1" indent="1"/>
    </xf>
    <xf numFmtId="165" fontId="13" fillId="0" borderId="13" xfId="1" applyNumberFormat="1" applyFont="1" applyFill="1" applyBorder="1" applyAlignment="1" applyProtection="1">
      <alignment horizontal="left" vertical="center" wrapText="1" indent="1"/>
    </xf>
    <xf numFmtId="165" fontId="13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65" fontId="13" fillId="0" borderId="14" xfId="1" applyNumberFormat="1" applyFont="1" applyFill="1" applyBorder="1" applyAlignment="1" applyProtection="1">
      <alignment horizontal="right" vertical="center" wrapText="1" indent="1"/>
      <protection locked="0"/>
    </xf>
    <xf numFmtId="165" fontId="1" fillId="0" borderId="39" xfId="1" applyNumberFormat="1" applyFill="1" applyBorder="1" applyAlignment="1" applyProtection="1">
      <alignment horizontal="left" vertical="center" wrapText="1" indent="1"/>
    </xf>
    <xf numFmtId="165" fontId="13" fillId="0" borderId="8" xfId="1" applyNumberFormat="1" applyFont="1" applyFill="1" applyBorder="1" applyAlignment="1" applyProtection="1">
      <alignment horizontal="left" vertical="center" wrapText="1" indent="1"/>
    </xf>
    <xf numFmtId="165" fontId="13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165" fontId="13" fillId="0" borderId="40" xfId="1" applyNumberFormat="1" applyFont="1" applyFill="1" applyBorder="1" applyAlignment="1" applyProtection="1">
      <alignment horizontal="left" vertical="center" wrapText="1" indent="1"/>
    </xf>
    <xf numFmtId="165" fontId="13" fillId="0" borderId="41" xfId="1" applyNumberFormat="1" applyFont="1" applyFill="1" applyBorder="1" applyAlignment="1" applyProtection="1">
      <alignment horizontal="right" vertical="center" wrapText="1" indent="1"/>
      <protection locked="0"/>
    </xf>
    <xf numFmtId="165" fontId="13" fillId="0" borderId="8" xfId="1" applyNumberFormat="1" applyFont="1" applyFill="1" applyBorder="1" applyAlignment="1" applyProtection="1">
      <alignment horizontal="left" vertical="center" wrapText="1" indent="1"/>
      <protection locked="0"/>
    </xf>
    <xf numFmtId="165" fontId="11" fillId="0" borderId="0" xfId="1" applyNumberFormat="1" applyFont="1" applyFill="1" applyBorder="1" applyAlignment="1" applyProtection="1">
      <alignment horizontal="left" vertical="center" wrapText="1" indent="1"/>
      <protection locked="0"/>
    </xf>
    <xf numFmtId="165" fontId="13" fillId="0" borderId="30" xfId="1" applyNumberFormat="1" applyFont="1" applyFill="1" applyBorder="1" applyAlignment="1" applyProtection="1">
      <alignment horizontal="left" vertical="center" wrapText="1" indent="1"/>
      <protection locked="0"/>
    </xf>
    <xf numFmtId="165" fontId="13" fillId="0" borderId="31" xfId="1" applyNumberFormat="1" applyFont="1" applyFill="1" applyBorder="1" applyAlignment="1" applyProtection="1">
      <alignment horizontal="right" vertical="center" wrapText="1" indent="1"/>
      <protection locked="0"/>
    </xf>
    <xf numFmtId="165" fontId="13" fillId="0" borderId="32" xfId="1" applyNumberFormat="1" applyFont="1" applyFill="1" applyBorder="1" applyAlignment="1" applyProtection="1">
      <alignment horizontal="right" vertical="center" wrapText="1" indent="1"/>
      <protection locked="0"/>
    </xf>
    <xf numFmtId="165" fontId="22" fillId="0" borderId="21" xfId="1" applyNumberFormat="1" applyFont="1" applyFill="1" applyBorder="1" applyAlignment="1" applyProtection="1">
      <alignment horizontal="left" vertical="center" wrapText="1" indent="1"/>
    </xf>
    <xf numFmtId="165" fontId="9" fillId="0" borderId="3" xfId="1" applyNumberFormat="1" applyFont="1" applyFill="1" applyBorder="1" applyAlignment="1" applyProtection="1">
      <alignment horizontal="left" vertical="center" wrapText="1" indent="1"/>
    </xf>
    <xf numFmtId="165" fontId="9" fillId="0" borderId="4" xfId="1" applyNumberFormat="1" applyFont="1" applyFill="1" applyBorder="1" applyAlignment="1" applyProtection="1">
      <alignment horizontal="right" vertical="center" wrapText="1" indent="1"/>
    </xf>
    <xf numFmtId="165" fontId="1" fillId="0" borderId="42" xfId="1" applyNumberFormat="1" applyFont="1" applyFill="1" applyBorder="1" applyAlignment="1" applyProtection="1">
      <alignment horizontal="left" vertical="center" wrapText="1" indent="1"/>
    </xf>
    <xf numFmtId="165" fontId="11" fillId="0" borderId="25" xfId="1" applyNumberFormat="1" applyFont="1" applyFill="1" applyBorder="1" applyAlignment="1" applyProtection="1">
      <alignment horizontal="left" vertical="center" wrapText="1" indent="1"/>
    </xf>
    <xf numFmtId="165" fontId="23" fillId="0" borderId="26" xfId="1" applyNumberFormat="1" applyFont="1" applyFill="1" applyBorder="1" applyAlignment="1" applyProtection="1">
      <alignment horizontal="right" vertical="center" wrapText="1" indent="1"/>
    </xf>
    <xf numFmtId="165" fontId="11" fillId="0" borderId="8" xfId="1" applyNumberFormat="1" applyFont="1" applyFill="1" applyBorder="1" applyAlignment="1" applyProtection="1">
      <alignment horizontal="left" vertical="center" wrapText="1" indent="1"/>
    </xf>
    <xf numFmtId="165" fontId="1" fillId="0" borderId="39" xfId="1" applyNumberFormat="1" applyFont="1" applyFill="1" applyBorder="1" applyAlignment="1" applyProtection="1">
      <alignment horizontal="left" vertical="center" wrapText="1" indent="1"/>
    </xf>
    <xf numFmtId="165" fontId="11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165" fontId="23" fillId="0" borderId="9" xfId="1" applyNumberFormat="1" applyFont="1" applyFill="1" applyBorder="1" applyAlignment="1" applyProtection="1">
      <alignment horizontal="right" vertical="center" wrapText="1" indent="1"/>
    </xf>
    <xf numFmtId="165" fontId="11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165" fontId="22" fillId="0" borderId="3" xfId="1" applyNumberFormat="1" applyFont="1" applyFill="1" applyBorder="1" applyAlignment="1" applyProtection="1">
      <alignment horizontal="left" vertical="center" wrapText="1" indent="1"/>
    </xf>
    <xf numFmtId="165" fontId="22" fillId="0" borderId="17" xfId="1" applyNumberFormat="1" applyFont="1" applyFill="1" applyBorder="1" applyAlignment="1" applyProtection="1">
      <alignment horizontal="right" vertical="center" wrapText="1" indent="1"/>
    </xf>
    <xf numFmtId="165" fontId="1" fillId="0" borderId="42" xfId="1" applyNumberFormat="1" applyFill="1" applyBorder="1" applyAlignment="1" applyProtection="1">
      <alignment horizontal="left" vertical="center" wrapText="1" indent="1"/>
    </xf>
    <xf numFmtId="165" fontId="13" fillId="0" borderId="25" xfId="1" applyNumberFormat="1" applyFont="1" applyFill="1" applyBorder="1" applyAlignment="1" applyProtection="1">
      <alignment horizontal="left" vertical="center" wrapText="1" indent="1"/>
      <protection locked="0"/>
    </xf>
    <xf numFmtId="165" fontId="13" fillId="0" borderId="46" xfId="1" applyNumberFormat="1" applyFont="1" applyFill="1" applyBorder="1" applyAlignment="1" applyProtection="1">
      <alignment horizontal="right" vertical="center" wrapText="1" indent="1"/>
      <protection locked="0"/>
    </xf>
    <xf numFmtId="165" fontId="13" fillId="0" borderId="25" xfId="1" applyNumberFormat="1" applyFont="1" applyFill="1" applyBorder="1" applyAlignment="1" applyProtection="1">
      <alignment horizontal="left" vertical="center" wrapText="1" indent="1"/>
    </xf>
    <xf numFmtId="165" fontId="13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165" fontId="23" fillId="0" borderId="25" xfId="1" applyNumberFormat="1" applyFont="1" applyFill="1" applyBorder="1" applyAlignment="1" applyProtection="1">
      <alignment horizontal="left" vertical="center" wrapText="1" indent="1"/>
    </xf>
    <xf numFmtId="165" fontId="23" fillId="0" borderId="12" xfId="1" applyNumberFormat="1" applyFont="1" applyFill="1" applyBorder="1" applyAlignment="1" applyProtection="1">
      <alignment horizontal="right" vertical="center" wrapText="1" indent="1"/>
    </xf>
    <xf numFmtId="165" fontId="11" fillId="0" borderId="8" xfId="1" applyNumberFormat="1" applyFont="1" applyFill="1" applyBorder="1" applyAlignment="1" applyProtection="1">
      <alignment horizontal="left" vertical="center" wrapText="1" indent="2"/>
    </xf>
    <xf numFmtId="165" fontId="11" fillId="0" borderId="9" xfId="1" applyNumberFormat="1" applyFont="1" applyFill="1" applyBorder="1" applyAlignment="1" applyProtection="1">
      <alignment horizontal="left" vertical="center" wrapText="1" indent="2"/>
    </xf>
    <xf numFmtId="165" fontId="23" fillId="0" borderId="9" xfId="1" applyNumberFormat="1" applyFont="1" applyFill="1" applyBorder="1" applyAlignment="1" applyProtection="1">
      <alignment horizontal="left" vertical="center" wrapText="1" indent="1"/>
    </xf>
    <xf numFmtId="165" fontId="11" fillId="0" borderId="13" xfId="1" applyNumberFormat="1" applyFont="1" applyFill="1" applyBorder="1" applyAlignment="1" applyProtection="1">
      <alignment horizontal="left" vertical="center" wrapText="1" indent="1"/>
    </xf>
    <xf numFmtId="165" fontId="11" fillId="0" borderId="13" xfId="1" applyNumberFormat="1" applyFont="1" applyFill="1" applyBorder="1" applyAlignment="1" applyProtection="1">
      <alignment horizontal="left" vertical="center" wrapText="1" indent="1"/>
      <protection locked="0"/>
    </xf>
    <xf numFmtId="165" fontId="13" fillId="0" borderId="13" xfId="1" applyNumberFormat="1" applyFont="1" applyFill="1" applyBorder="1" applyAlignment="1" applyProtection="1">
      <alignment horizontal="left" vertical="center" wrapText="1" indent="1"/>
      <protection locked="0"/>
    </xf>
    <xf numFmtId="165" fontId="13" fillId="0" borderId="13" xfId="1" applyNumberFormat="1" applyFont="1" applyFill="1" applyBorder="1" applyAlignment="1" applyProtection="1">
      <alignment horizontal="left" vertical="center" wrapText="1" indent="2"/>
    </xf>
    <xf numFmtId="165" fontId="13" fillId="0" borderId="30" xfId="1" applyNumberFormat="1" applyFont="1" applyFill="1" applyBorder="1" applyAlignment="1" applyProtection="1">
      <alignment horizontal="left" vertical="center" wrapText="1" indent="2"/>
    </xf>
    <xf numFmtId="165" fontId="5" fillId="0" borderId="0" xfId="2" applyNumberFormat="1" applyFont="1" applyFill="1" applyBorder="1" applyAlignment="1" applyProtection="1">
      <alignment horizontal="center" vertical="center"/>
    </xf>
    <xf numFmtId="0" fontId="20" fillId="0" borderId="0" xfId="2" applyFont="1" applyFill="1" applyAlignment="1" applyProtection="1">
      <alignment horizontal="center"/>
    </xf>
    <xf numFmtId="165" fontId="13" fillId="0" borderId="48" xfId="2" applyNumberFormat="1" applyFont="1" applyFill="1" applyBorder="1" applyAlignment="1" applyProtection="1">
      <alignment horizontal="right" vertical="center" wrapText="1" indent="1"/>
      <protection locked="0"/>
    </xf>
    <xf numFmtId="165" fontId="13" fillId="0" borderId="49" xfId="2" applyNumberFormat="1" applyFont="1" applyFill="1" applyBorder="1" applyAlignment="1" applyProtection="1">
      <alignment horizontal="right" vertical="center" wrapText="1" indent="1"/>
      <protection locked="0"/>
    </xf>
    <xf numFmtId="165" fontId="13" fillId="0" borderId="17" xfId="2" applyNumberFormat="1" applyFont="1" applyFill="1" applyBorder="1" applyAlignment="1" applyProtection="1">
      <alignment horizontal="right" vertical="center" wrapText="1" indent="1"/>
      <protection locked="0"/>
    </xf>
    <xf numFmtId="49" fontId="9" fillId="0" borderId="3" xfId="2" applyNumberFormat="1" applyFont="1" applyFill="1" applyBorder="1" applyAlignment="1" applyProtection="1">
      <alignment horizontal="left" vertical="center" wrapText="1" indent="1"/>
    </xf>
    <xf numFmtId="165" fontId="9" fillId="0" borderId="17" xfId="2" applyNumberFormat="1" applyFont="1" applyFill="1" applyBorder="1" applyAlignment="1" applyProtection="1">
      <alignment horizontal="right" vertical="center" wrapText="1" indent="1"/>
      <protection locked="0"/>
    </xf>
    <xf numFmtId="165" fontId="13" fillId="0" borderId="51" xfId="2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27" xfId="0" applyFont="1" applyBorder="1" applyAlignment="1">
      <alignment horizontal="right" vertical="center"/>
    </xf>
    <xf numFmtId="165" fontId="5" fillId="0" borderId="0" xfId="2" applyNumberFormat="1" applyFont="1" applyFill="1" applyBorder="1" applyAlignment="1" applyProtection="1">
      <alignment horizontal="center" vertical="center"/>
    </xf>
    <xf numFmtId="0" fontId="20" fillId="0" borderId="0" xfId="2" applyFont="1" applyFill="1" applyAlignment="1" applyProtection="1">
      <alignment horizontal="center"/>
    </xf>
    <xf numFmtId="167" fontId="13" fillId="0" borderId="14" xfId="2" applyNumberFormat="1" applyFont="1" applyFill="1" applyBorder="1" applyAlignment="1" applyProtection="1">
      <alignment horizontal="right" vertical="center" wrapText="1" indent="1"/>
      <protection locked="0"/>
    </xf>
    <xf numFmtId="167" fontId="13" fillId="0" borderId="10" xfId="2" applyNumberFormat="1" applyFont="1" applyFill="1" applyBorder="1" applyAlignment="1" applyProtection="1">
      <alignment horizontal="right" vertical="center" wrapText="1" indent="1"/>
      <protection locked="0"/>
    </xf>
    <xf numFmtId="167" fontId="13" fillId="0" borderId="32" xfId="2" applyNumberFormat="1" applyFont="1" applyFill="1" applyBorder="1" applyAlignment="1" applyProtection="1">
      <alignment horizontal="right" vertical="center" wrapText="1" indent="1"/>
      <protection locked="0"/>
    </xf>
    <xf numFmtId="167" fontId="8" fillId="0" borderId="5" xfId="2" applyNumberFormat="1" applyFont="1" applyFill="1" applyBorder="1" applyAlignment="1" applyProtection="1">
      <alignment horizontal="right" vertical="center" wrapText="1" indent="1"/>
    </xf>
    <xf numFmtId="167" fontId="9" fillId="0" borderId="5" xfId="2" applyNumberFormat="1" applyFont="1" applyFill="1" applyBorder="1" applyAlignment="1" applyProtection="1">
      <alignment horizontal="right" vertical="center" wrapText="1" indent="1"/>
    </xf>
    <xf numFmtId="167" fontId="13" fillId="0" borderId="14" xfId="2" applyNumberFormat="1" applyFont="1" applyFill="1" applyBorder="1" applyAlignment="1" applyProtection="1">
      <alignment horizontal="right" vertical="center" wrapText="1" indent="1"/>
    </xf>
    <xf numFmtId="167" fontId="11" fillId="0" borderId="10" xfId="2" applyNumberFormat="1" applyFont="1" applyFill="1" applyBorder="1" applyAlignment="1" applyProtection="1">
      <alignment horizontal="right" vertical="center" wrapText="1" indent="1"/>
      <protection locked="0"/>
    </xf>
    <xf numFmtId="167" fontId="11" fillId="0" borderId="32" xfId="2" applyNumberFormat="1" applyFont="1" applyFill="1" applyBorder="1" applyAlignment="1" applyProtection="1">
      <alignment horizontal="right" vertical="center" wrapText="1" indent="1"/>
      <protection locked="0"/>
    </xf>
    <xf numFmtId="167" fontId="11" fillId="0" borderId="14" xfId="2" applyNumberFormat="1" applyFont="1" applyFill="1" applyBorder="1" applyAlignment="1" applyProtection="1">
      <alignment horizontal="right" vertical="center" wrapText="1" indent="1"/>
      <protection locked="0"/>
    </xf>
    <xf numFmtId="167" fontId="8" fillId="0" borderId="5" xfId="2" applyNumberFormat="1" applyFont="1" applyFill="1" applyBorder="1" applyAlignment="1" applyProtection="1">
      <alignment horizontal="right" vertical="center" wrapText="1" indent="1"/>
      <protection locked="0"/>
    </xf>
    <xf numFmtId="167" fontId="8" fillId="0" borderId="29" xfId="2" applyNumberFormat="1" applyFont="1" applyFill="1" applyBorder="1" applyAlignment="1" applyProtection="1">
      <alignment horizontal="right" vertical="center" wrapText="1" indent="1"/>
    </xf>
    <xf numFmtId="167" fontId="13" fillId="0" borderId="36" xfId="2" applyNumberFormat="1" applyFont="1" applyFill="1" applyBorder="1" applyAlignment="1" applyProtection="1">
      <alignment horizontal="right" vertical="center" wrapText="1" indent="1"/>
      <protection locked="0"/>
    </xf>
    <xf numFmtId="167" fontId="13" fillId="0" borderId="24" xfId="2" applyNumberFormat="1" applyFont="1" applyFill="1" applyBorder="1" applyAlignment="1" applyProtection="1">
      <alignment horizontal="right" vertical="center" wrapText="1" indent="1"/>
      <protection locked="0"/>
    </xf>
    <xf numFmtId="167" fontId="14" fillId="0" borderId="5" xfId="1" applyNumberFormat="1" applyFont="1" applyBorder="1" applyAlignment="1" applyProtection="1">
      <alignment horizontal="right" vertical="center" wrapText="1" indent="1"/>
    </xf>
    <xf numFmtId="167" fontId="13" fillId="0" borderId="48" xfId="2" applyNumberFormat="1" applyFont="1" applyFill="1" applyBorder="1" applyAlignment="1" applyProtection="1">
      <alignment horizontal="right" vertical="center" wrapText="1" indent="1"/>
      <protection locked="0"/>
    </xf>
    <xf numFmtId="167" fontId="15" fillId="0" borderId="5" xfId="1" quotePrefix="1" applyNumberFormat="1" applyFont="1" applyBorder="1" applyAlignment="1" applyProtection="1">
      <alignment horizontal="right" vertical="center" wrapText="1" indent="1"/>
    </xf>
    <xf numFmtId="165" fontId="5" fillId="0" borderId="0" xfId="2" applyNumberFormat="1" applyFont="1" applyFill="1" applyBorder="1" applyAlignment="1" applyProtection="1">
      <alignment horizontal="center" vertical="center"/>
    </xf>
    <xf numFmtId="0" fontId="20" fillId="0" borderId="0" xfId="2" applyFont="1" applyFill="1" applyAlignment="1" applyProtection="1">
      <alignment horizontal="center"/>
    </xf>
    <xf numFmtId="165" fontId="11" fillId="0" borderId="11" xfId="2" applyNumberFormat="1" applyFont="1" applyFill="1" applyBorder="1" applyAlignment="1" applyProtection="1">
      <alignment horizontal="right" vertical="center" wrapText="1" indent="1"/>
      <protection locked="0"/>
    </xf>
    <xf numFmtId="167" fontId="11" fillId="0" borderId="11" xfId="2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9" xfId="2" applyNumberFormat="1" applyFont="1" applyFill="1" applyBorder="1" applyAlignment="1" applyProtection="1">
      <alignment horizontal="left" vertical="center" wrapText="1" indent="1"/>
    </xf>
    <xf numFmtId="165" fontId="5" fillId="0" borderId="0" xfId="2" applyNumberFormat="1" applyFont="1" applyFill="1" applyBorder="1" applyAlignment="1" applyProtection="1">
      <alignment horizontal="center" vertical="center"/>
    </xf>
    <xf numFmtId="0" fontId="20" fillId="0" borderId="0" xfId="2" applyFont="1" applyFill="1" applyAlignment="1" applyProtection="1">
      <alignment horizontal="center"/>
    </xf>
    <xf numFmtId="165" fontId="13" fillId="0" borderId="11" xfId="2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0" xfId="2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1" applyFont="1" applyFill="1" applyBorder="1" applyAlignment="1" applyProtection="1">
      <alignment horizontal="right" vertical="center"/>
    </xf>
    <xf numFmtId="166" fontId="12" fillId="0" borderId="0" xfId="7" applyNumberFormat="1" applyFont="1" applyFill="1" applyProtection="1"/>
    <xf numFmtId="166" fontId="13" fillId="0" borderId="0" xfId="7" applyNumberFormat="1" applyFont="1" applyFill="1" applyProtection="1"/>
    <xf numFmtId="166" fontId="17" fillId="0" borderId="0" xfId="7" applyNumberFormat="1" applyFont="1" applyFill="1" applyProtection="1"/>
    <xf numFmtId="166" fontId="12" fillId="0" borderId="0" xfId="7" applyNumberFormat="1" applyFont="1" applyFill="1" applyAlignment="1" applyProtection="1"/>
    <xf numFmtId="166" fontId="20" fillId="0" borderId="0" xfId="7" applyNumberFormat="1" applyFont="1" applyFill="1" applyProtection="1"/>
    <xf numFmtId="166" fontId="1" fillId="0" borderId="0" xfId="7" applyNumberFormat="1" applyFont="1" applyFill="1" applyProtection="1"/>
    <xf numFmtId="166" fontId="1" fillId="0" borderId="0" xfId="7" applyNumberFormat="1" applyFont="1" applyFill="1" applyAlignment="1" applyProtection="1"/>
    <xf numFmtId="166" fontId="22" fillId="0" borderId="0" xfId="7" applyNumberFormat="1" applyFont="1" applyFill="1" applyProtection="1"/>
    <xf numFmtId="165" fontId="11" fillId="0" borderId="39" xfId="2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56" xfId="2" applyFont="1" applyFill="1" applyBorder="1" applyAlignment="1" applyProtection="1">
      <alignment vertical="center" wrapText="1"/>
    </xf>
    <xf numFmtId="165" fontId="8" fillId="0" borderId="21" xfId="2" applyNumberFormat="1" applyFont="1" applyFill="1" applyBorder="1" applyAlignment="1" applyProtection="1">
      <alignment horizontal="right" vertical="center" wrapText="1" indent="1"/>
    </xf>
    <xf numFmtId="0" fontId="34" fillId="0" borderId="9" xfId="9" applyFont="1" applyBorder="1" applyAlignment="1">
      <alignment horizontal="center" vertical="center"/>
    </xf>
    <xf numFmtId="0" fontId="36" fillId="0" borderId="9" xfId="10" applyFont="1" applyBorder="1" applyAlignment="1">
      <alignment horizontal="center" vertical="center" wrapText="1"/>
    </xf>
    <xf numFmtId="0" fontId="34" fillId="0" borderId="0" xfId="9" applyFont="1"/>
    <xf numFmtId="0" fontId="26" fillId="0" borderId="9" xfId="9" applyFont="1" applyBorder="1" applyAlignment="1">
      <alignment horizontal="center" vertical="top" wrapText="1"/>
    </xf>
    <xf numFmtId="0" fontId="26" fillId="0" borderId="9" xfId="9" applyFont="1" applyBorder="1" applyAlignment="1">
      <alignment horizontal="left" vertical="top" wrapText="1"/>
    </xf>
    <xf numFmtId="3" fontId="26" fillId="0" borderId="9" xfId="9" applyNumberFormat="1" applyFont="1" applyBorder="1" applyAlignment="1">
      <alignment horizontal="right" vertical="top" wrapText="1"/>
    </xf>
    <xf numFmtId="0" fontId="33" fillId="0" borderId="0" xfId="9"/>
    <xf numFmtId="0" fontId="27" fillId="0" borderId="9" xfId="9" applyFont="1" applyBorder="1" applyAlignment="1">
      <alignment horizontal="center" vertical="top" wrapText="1"/>
    </xf>
    <xf numFmtId="0" fontId="27" fillId="0" borderId="9" xfId="9" applyFont="1" applyBorder="1" applyAlignment="1">
      <alignment horizontal="left" vertical="top" wrapText="1"/>
    </xf>
    <xf numFmtId="3" fontId="27" fillId="0" borderId="9" xfId="9" applyNumberFormat="1" applyFont="1" applyBorder="1" applyAlignment="1">
      <alignment horizontal="right" vertical="top" wrapText="1"/>
    </xf>
    <xf numFmtId="0" fontId="38" fillId="0" borderId="0" xfId="11" applyFont="1"/>
    <xf numFmtId="0" fontId="5" fillId="0" borderId="0" xfId="11" applyFont="1" applyAlignment="1">
      <alignment horizontal="centerContinuous" vertical="center"/>
    </xf>
    <xf numFmtId="0" fontId="2" fillId="0" borderId="0" xfId="11" applyFont="1" applyAlignment="1">
      <alignment horizontal="centerContinuous" vertical="center"/>
    </xf>
    <xf numFmtId="0" fontId="6" fillId="0" borderId="0" xfId="11" applyFont="1" applyAlignment="1">
      <alignment horizontal="right"/>
    </xf>
    <xf numFmtId="0" fontId="4" fillId="0" borderId="57" xfId="11" applyFont="1" applyBorder="1" applyAlignment="1">
      <alignment horizontal="center" vertical="center" wrapText="1"/>
    </xf>
    <xf numFmtId="0" fontId="4" fillId="0" borderId="44" xfId="11" applyFont="1" applyBorder="1" applyAlignment="1">
      <alignment horizontal="center" vertical="center" wrapText="1"/>
    </xf>
    <xf numFmtId="0" fontId="8" fillId="0" borderId="55" xfId="11" applyFont="1" applyBorder="1" applyAlignment="1">
      <alignment horizontal="center" vertical="center" wrapText="1"/>
    </xf>
    <xf numFmtId="0" fontId="35" fillId="0" borderId="0" xfId="11"/>
    <xf numFmtId="37" fontId="8" fillId="0" borderId="3" xfId="11" applyNumberFormat="1" applyFont="1" applyBorder="1" applyAlignment="1">
      <alignment horizontal="left" vertical="center" indent="1"/>
    </xf>
    <xf numFmtId="0" fontId="8" fillId="0" borderId="4" xfId="11" applyFont="1" applyBorder="1" applyAlignment="1">
      <alignment horizontal="left" vertical="center" indent="1"/>
    </xf>
    <xf numFmtId="169" fontId="8" fillId="0" borderId="17" xfId="11" applyNumberFormat="1" applyFont="1" applyBorder="1" applyAlignment="1">
      <alignment horizontal="right" vertical="center"/>
    </xf>
    <xf numFmtId="0" fontId="39" fillId="0" borderId="0" xfId="11" applyFont="1" applyAlignment="1">
      <alignment vertical="center"/>
    </xf>
    <xf numFmtId="37" fontId="13" fillId="0" borderId="34" xfId="11" applyNumberFormat="1" applyFont="1" applyBorder="1" applyAlignment="1">
      <alignment horizontal="left" indent="1"/>
    </xf>
    <xf numFmtId="0" fontId="13" fillId="0" borderId="35" xfId="11" applyFont="1" applyBorder="1" applyAlignment="1">
      <alignment horizontal="left" indent="3"/>
    </xf>
    <xf numFmtId="169" fontId="13" fillId="0" borderId="55" xfId="11" applyNumberFormat="1" applyFont="1" applyBorder="1"/>
    <xf numFmtId="169" fontId="13" fillId="0" borderId="44" xfId="12" applyNumberFormat="1" applyFont="1" applyFill="1" applyBorder="1" applyAlignment="1" applyProtection="1">
      <alignment vertical="center"/>
      <protection locked="0"/>
    </xf>
    <xf numFmtId="37" fontId="13" fillId="0" borderId="8" xfId="11" applyNumberFormat="1" applyFont="1" applyBorder="1" applyAlignment="1">
      <alignment horizontal="left" indent="1"/>
    </xf>
    <xf numFmtId="0" fontId="13" fillId="0" borderId="9" xfId="11" applyFont="1" applyBorder="1" applyAlignment="1">
      <alignment horizontal="left" indent="3"/>
    </xf>
    <xf numFmtId="169" fontId="13" fillId="0" borderId="24" xfId="11" applyNumberFormat="1" applyFont="1" applyBorder="1"/>
    <xf numFmtId="169" fontId="13" fillId="0" borderId="39" xfId="12" applyNumberFormat="1" applyFont="1" applyFill="1" applyBorder="1" applyAlignment="1" applyProtection="1">
      <alignment vertical="center"/>
      <protection locked="0"/>
    </xf>
    <xf numFmtId="169" fontId="13" fillId="0" borderId="39" xfId="11" applyNumberFormat="1" applyFont="1" applyBorder="1" applyAlignment="1" applyProtection="1">
      <alignment vertical="center"/>
      <protection locked="0"/>
    </xf>
    <xf numFmtId="37" fontId="13" fillId="0" borderId="30" xfId="11" applyNumberFormat="1" applyFont="1" applyBorder="1" applyAlignment="1">
      <alignment horizontal="left" indent="1"/>
    </xf>
    <xf numFmtId="0" fontId="13" fillId="0" borderId="31" xfId="11" applyFont="1" applyBorder="1" applyAlignment="1">
      <alignment horizontal="left" indent="3"/>
    </xf>
    <xf numFmtId="169" fontId="13" fillId="0" borderId="54" xfId="11" applyNumberFormat="1" applyFont="1" applyBorder="1"/>
    <xf numFmtId="169" fontId="13" fillId="0" borderId="58" xfId="11" applyNumberFormat="1" applyFont="1" applyBorder="1" applyAlignment="1" applyProtection="1">
      <alignment vertical="center"/>
      <protection locked="0"/>
    </xf>
    <xf numFmtId="37" fontId="13" fillId="0" borderId="3" xfId="11" applyNumberFormat="1" applyFont="1" applyBorder="1" applyAlignment="1">
      <alignment horizontal="left" indent="1"/>
    </xf>
    <xf numFmtId="0" fontId="8" fillId="0" borderId="20" xfId="11" applyFont="1" applyBorder="1" applyAlignment="1">
      <alignment horizontal="left" vertical="center" indent="1"/>
    </xf>
    <xf numFmtId="169" fontId="9" fillId="0" borderId="21" xfId="11" applyNumberFormat="1" applyFont="1" applyBorder="1" applyProtection="1">
      <protection locked="0"/>
    </xf>
    <xf numFmtId="37" fontId="13" fillId="0" borderId="13" xfId="11" applyNumberFormat="1" applyFont="1" applyBorder="1" applyAlignment="1">
      <alignment horizontal="left" indent="1"/>
    </xf>
    <xf numFmtId="0" fontId="13" fillId="0" borderId="59" xfId="11" applyFont="1" applyBorder="1" applyAlignment="1">
      <alignment horizontal="left" indent="3"/>
    </xf>
    <xf numFmtId="169" fontId="13" fillId="0" borderId="38" xfId="11" applyNumberFormat="1" applyFont="1" applyBorder="1"/>
    <xf numFmtId="169" fontId="13" fillId="0" borderId="60" xfId="11" applyNumberFormat="1" applyFont="1" applyBorder="1" applyAlignment="1" applyProtection="1">
      <alignment vertical="center"/>
      <protection locked="0"/>
    </xf>
    <xf numFmtId="0" fontId="13" fillId="0" borderId="61" xfId="11" applyFont="1" applyBorder="1" applyAlignment="1">
      <alignment horizontal="left" indent="3"/>
    </xf>
    <xf numFmtId="169" fontId="13" fillId="0" borderId="58" xfId="11" applyNumberFormat="1" applyFont="1" applyBorder="1"/>
    <xf numFmtId="169" fontId="13" fillId="0" borderId="7" xfId="11" applyNumberFormat="1" applyFont="1" applyBorder="1" applyAlignment="1" applyProtection="1">
      <alignment vertical="center"/>
      <protection locked="0"/>
    </xf>
    <xf numFmtId="169" fontId="9" fillId="0" borderId="21" xfId="11" applyNumberFormat="1" applyFont="1" applyBorder="1"/>
    <xf numFmtId="169" fontId="9" fillId="0" borderId="19" xfId="11" applyNumberFormat="1" applyFont="1" applyBorder="1" applyAlignment="1" applyProtection="1">
      <alignment vertical="center"/>
      <protection locked="0"/>
    </xf>
    <xf numFmtId="169" fontId="8" fillId="0" borderId="17" xfId="11" applyNumberFormat="1" applyFont="1" applyBorder="1" applyAlignment="1">
      <alignment vertical="center"/>
    </xf>
    <xf numFmtId="0" fontId="40" fillId="0" borderId="0" xfId="11" applyFont="1" applyAlignment="1">
      <alignment vertical="center"/>
    </xf>
    <xf numFmtId="169" fontId="13" fillId="0" borderId="44" xfId="11" applyNumberFormat="1" applyFont="1" applyBorder="1" applyAlignment="1" applyProtection="1">
      <alignment vertical="center"/>
      <protection locked="0"/>
    </xf>
    <xf numFmtId="169" fontId="13" fillId="0" borderId="49" xfId="11" applyNumberFormat="1" applyFont="1" applyBorder="1"/>
    <xf numFmtId="37" fontId="13" fillId="0" borderId="3" xfId="11" applyNumberFormat="1" applyFont="1" applyBorder="1" applyAlignment="1">
      <alignment horizontal="left" wrapText="1" indent="1"/>
    </xf>
    <xf numFmtId="169" fontId="9" fillId="0" borderId="17" xfId="11" applyNumberFormat="1" applyFont="1" applyBorder="1"/>
    <xf numFmtId="169" fontId="9" fillId="0" borderId="21" xfId="11" applyNumberFormat="1" applyFont="1" applyBorder="1" applyAlignment="1" applyProtection="1">
      <alignment vertical="center"/>
      <protection locked="0"/>
    </xf>
    <xf numFmtId="0" fontId="4" fillId="0" borderId="4" xfId="11" applyFont="1" applyBorder="1" applyAlignment="1">
      <alignment horizontal="left" vertical="center" indent="1"/>
    </xf>
    <xf numFmtId="169" fontId="8" fillId="0" borderId="21" xfId="11" applyNumberFormat="1" applyFont="1" applyBorder="1" applyAlignment="1">
      <alignment vertical="center"/>
    </xf>
    <xf numFmtId="0" fontId="41" fillId="0" borderId="0" xfId="11" applyFont="1" applyAlignment="1">
      <alignment vertical="center"/>
    </xf>
    <xf numFmtId="0" fontId="8" fillId="0" borderId="3" xfId="11" applyFont="1" applyBorder="1" applyAlignment="1">
      <alignment horizontal="left" vertical="center" indent="1"/>
    </xf>
    <xf numFmtId="0" fontId="8" fillId="0" borderId="20" xfId="11" quotePrefix="1" applyFont="1" applyBorder="1" applyAlignment="1">
      <alignment horizontal="left" vertical="center" indent="1"/>
    </xf>
    <xf numFmtId="169" fontId="8" fillId="0" borderId="1" xfId="11" applyNumberFormat="1" applyFont="1" applyBorder="1" applyAlignment="1">
      <alignment vertical="center"/>
    </xf>
    <xf numFmtId="0" fontId="13" fillId="0" borderId="8" xfId="11" applyFont="1" applyBorder="1" applyAlignment="1">
      <alignment horizontal="left" indent="1"/>
    </xf>
    <xf numFmtId="0" fontId="13" fillId="0" borderId="41" xfId="11" applyFont="1" applyBorder="1" applyAlignment="1">
      <alignment horizontal="left" indent="3"/>
    </xf>
    <xf numFmtId="169" fontId="13" fillId="0" borderId="44" xfId="11" applyNumberFormat="1" applyFont="1" applyBorder="1"/>
    <xf numFmtId="169" fontId="13" fillId="0" borderId="39" xfId="11" applyNumberFormat="1" applyFont="1" applyBorder="1"/>
    <xf numFmtId="0" fontId="13" fillId="0" borderId="46" xfId="11" applyFont="1" applyBorder="1" applyAlignment="1">
      <alignment horizontal="left" indent="3"/>
    </xf>
    <xf numFmtId="169" fontId="13" fillId="0" borderId="45" xfId="11" applyNumberFormat="1" applyFont="1" applyBorder="1"/>
    <xf numFmtId="169" fontId="13" fillId="0" borderId="45" xfId="11" applyNumberFormat="1" applyFont="1" applyBorder="1" applyAlignment="1" applyProtection="1">
      <alignment vertical="center"/>
      <protection locked="0"/>
    </xf>
    <xf numFmtId="0" fontId="9" fillId="0" borderId="8" xfId="11" applyFont="1" applyBorder="1" applyAlignment="1">
      <alignment horizontal="left" indent="1"/>
    </xf>
    <xf numFmtId="169" fontId="9" fillId="0" borderId="38" xfId="11" applyNumberFormat="1" applyFont="1" applyBorder="1"/>
    <xf numFmtId="169" fontId="9" fillId="0" borderId="38" xfId="11" applyNumberFormat="1" applyFont="1" applyBorder="1" applyAlignment="1" applyProtection="1">
      <alignment vertical="center"/>
      <protection locked="0"/>
    </xf>
    <xf numFmtId="0" fontId="4" fillId="0" borderId="20" xfId="11" applyFont="1" applyBorder="1" applyAlignment="1">
      <alignment horizontal="left" vertical="center" indent="1"/>
    </xf>
    <xf numFmtId="0" fontId="42" fillId="0" borderId="0" xfId="11" applyFont="1" applyAlignment="1">
      <alignment vertical="center"/>
    </xf>
    <xf numFmtId="0" fontId="17" fillId="0" borderId="0" xfId="11" applyFont="1" applyAlignment="1">
      <alignment horizontal="right"/>
    </xf>
    <xf numFmtId="0" fontId="17" fillId="0" borderId="0" xfId="11" applyFont="1"/>
    <xf numFmtId="165" fontId="35" fillId="0" borderId="0" xfId="11" applyNumberFormat="1" applyAlignment="1">
      <alignment vertical="center"/>
    </xf>
    <xf numFmtId="0" fontId="43" fillId="0" borderId="34" xfId="1" applyFont="1" applyBorder="1" applyAlignment="1">
      <alignment horizontal="center" vertical="top" wrapText="1"/>
    </xf>
    <xf numFmtId="0" fontId="43" fillId="0" borderId="35" xfId="1" applyFont="1" applyBorder="1" applyAlignment="1">
      <alignment horizontal="center" vertical="top" wrapText="1"/>
    </xf>
    <xf numFmtId="0" fontId="43" fillId="0" borderId="36" xfId="1" applyFont="1" applyBorder="1" applyAlignment="1">
      <alignment horizontal="center" vertical="top" wrapText="1"/>
    </xf>
    <xf numFmtId="0" fontId="26" fillId="0" borderId="8" xfId="1" applyFont="1" applyBorder="1" applyAlignment="1">
      <alignment horizontal="center" vertical="top" wrapText="1"/>
    </xf>
    <xf numFmtId="0" fontId="26" fillId="0" borderId="9" xfId="1" applyFont="1" applyBorder="1" applyAlignment="1">
      <alignment horizontal="left" vertical="top" wrapText="1"/>
    </xf>
    <xf numFmtId="3" fontId="26" fillId="0" borderId="10" xfId="1" applyNumberFormat="1" applyFont="1" applyBorder="1" applyAlignment="1">
      <alignment horizontal="right" vertical="top" wrapText="1"/>
    </xf>
    <xf numFmtId="3" fontId="26" fillId="0" borderId="9" xfId="1" applyNumberFormat="1" applyFont="1" applyBorder="1" applyAlignment="1">
      <alignment horizontal="right" vertical="top" wrapText="1"/>
    </xf>
    <xf numFmtId="0" fontId="26" fillId="0" borderId="30" xfId="1" applyFont="1" applyBorder="1" applyAlignment="1">
      <alignment horizontal="center" vertical="top" wrapText="1"/>
    </xf>
    <xf numFmtId="0" fontId="26" fillId="0" borderId="31" xfId="1" applyFont="1" applyBorder="1" applyAlignment="1">
      <alignment horizontal="left" vertical="top" wrapText="1"/>
    </xf>
    <xf numFmtId="3" fontId="26" fillId="0" borderId="32" xfId="1" applyNumberFormat="1" applyFont="1" applyBorder="1" applyAlignment="1">
      <alignment horizontal="right" vertical="top" wrapText="1"/>
    </xf>
    <xf numFmtId="3" fontId="26" fillId="0" borderId="31" xfId="1" applyNumberFormat="1" applyFont="1" applyBorder="1" applyAlignment="1">
      <alignment horizontal="right" vertical="top" wrapText="1"/>
    </xf>
    <xf numFmtId="0" fontId="27" fillId="0" borderId="3" xfId="1" applyFont="1" applyBorder="1" applyAlignment="1">
      <alignment horizontal="center" vertical="top" wrapText="1"/>
    </xf>
    <xf numFmtId="0" fontId="27" fillId="0" borderId="4" xfId="1" applyFont="1" applyBorder="1" applyAlignment="1">
      <alignment horizontal="left" vertical="top" wrapText="1"/>
    </xf>
    <xf numFmtId="3" fontId="27" fillId="0" borderId="5" xfId="1" applyNumberFormat="1" applyFont="1" applyBorder="1" applyAlignment="1">
      <alignment horizontal="right" vertical="top" wrapText="1"/>
    </xf>
    <xf numFmtId="0" fontId="26" fillId="0" borderId="13" xfId="1" applyFont="1" applyBorder="1" applyAlignment="1">
      <alignment horizontal="center" vertical="top" wrapText="1"/>
    </xf>
    <xf numFmtId="0" fontId="26" fillId="0" borderId="12" xfId="1" applyFont="1" applyBorder="1" applyAlignment="1">
      <alignment horizontal="left" vertical="top" wrapText="1"/>
    </xf>
    <xf numFmtId="3" fontId="26" fillId="0" borderId="14" xfId="1" applyNumberFormat="1" applyFont="1" applyBorder="1" applyAlignment="1">
      <alignment horizontal="right" vertical="top" wrapText="1"/>
    </xf>
    <xf numFmtId="3" fontId="26" fillId="0" borderId="12" xfId="1" applyNumberFormat="1" applyFont="1" applyBorder="1" applyAlignment="1">
      <alignment horizontal="right" vertical="top" wrapText="1"/>
    </xf>
    <xf numFmtId="3" fontId="27" fillId="0" borderId="4" xfId="1" applyNumberFormat="1" applyFont="1" applyBorder="1" applyAlignment="1">
      <alignment horizontal="right" vertical="top" wrapText="1"/>
    </xf>
    <xf numFmtId="3" fontId="33" fillId="0" borderId="0" xfId="9" applyNumberFormat="1"/>
    <xf numFmtId="0" fontId="1" fillId="0" borderId="0" xfId="1"/>
    <xf numFmtId="0" fontId="44" fillId="0" borderId="0" xfId="1" applyFont="1" applyAlignment="1">
      <alignment horizontal="right"/>
    </xf>
    <xf numFmtId="0" fontId="45" fillId="0" borderId="0" xfId="1" applyFont="1" applyAlignment="1">
      <alignment horizontal="center"/>
    </xf>
    <xf numFmtId="0" fontId="46" fillId="0" borderId="0" xfId="1" applyFont="1" applyAlignment="1">
      <alignment horizontal="right"/>
    </xf>
    <xf numFmtId="0" fontId="7" fillId="0" borderId="3" xfId="13" applyFont="1" applyBorder="1" applyAlignment="1">
      <alignment horizontal="center" vertical="center" wrapText="1"/>
    </xf>
    <xf numFmtId="0" fontId="45" fillId="0" borderId="4" xfId="13" applyFont="1" applyBorder="1" applyAlignment="1">
      <alignment horizontal="center" vertical="center"/>
    </xf>
    <xf numFmtId="0" fontId="45" fillId="0" borderId="5" xfId="13" applyFont="1" applyBorder="1" applyAlignment="1">
      <alignment horizontal="center" vertical="center" wrapText="1"/>
    </xf>
    <xf numFmtId="0" fontId="30" fillId="0" borderId="0" xfId="13" applyAlignment="1">
      <alignment horizontal="center"/>
    </xf>
    <xf numFmtId="0" fontId="30" fillId="0" borderId="13" xfId="13" applyBorder="1" applyAlignment="1">
      <alignment horizontal="center" vertical="center"/>
    </xf>
    <xf numFmtId="0" fontId="0" fillId="0" borderId="12" xfId="13" applyFont="1" applyBorder="1" applyAlignment="1" applyProtection="1">
      <alignment horizontal="left" vertical="center" wrapText="1" indent="1"/>
      <protection locked="0"/>
    </xf>
    <xf numFmtId="170" fontId="21" fillId="0" borderId="14" xfId="13" applyNumberFormat="1" applyFont="1" applyBorder="1" applyAlignment="1">
      <alignment horizontal="right" vertical="center"/>
    </xf>
    <xf numFmtId="0" fontId="30" fillId="0" borderId="0" xfId="13"/>
    <xf numFmtId="0" fontId="30" fillId="0" borderId="8" xfId="13" applyBorder="1" applyAlignment="1">
      <alignment horizontal="center" vertical="center"/>
    </xf>
    <xf numFmtId="0" fontId="48" fillId="0" borderId="9" xfId="13" applyFont="1" applyBorder="1" applyAlignment="1">
      <alignment horizontal="left" vertical="center" indent="5"/>
    </xf>
    <xf numFmtId="170" fontId="49" fillId="0" borderId="10" xfId="13" applyNumberFormat="1" applyFont="1" applyBorder="1" applyAlignment="1" applyProtection="1">
      <alignment horizontal="right" vertical="center"/>
      <protection locked="0"/>
    </xf>
    <xf numFmtId="0" fontId="1" fillId="0" borderId="9" xfId="13" applyFont="1" applyBorder="1" applyAlignment="1">
      <alignment horizontal="left" vertical="center" indent="1"/>
    </xf>
    <xf numFmtId="165" fontId="9" fillId="0" borderId="5" xfId="2" applyNumberFormat="1" applyFont="1" applyBorder="1" applyAlignment="1">
      <alignment horizontal="right" vertical="center" wrapText="1" indent="1"/>
    </xf>
    <xf numFmtId="0" fontId="30" fillId="0" borderId="30" xfId="13" applyBorder="1" applyAlignment="1">
      <alignment horizontal="center" vertical="center"/>
    </xf>
    <xf numFmtId="0" fontId="1" fillId="0" borderId="31" xfId="13" applyFont="1" applyBorder="1" applyAlignment="1">
      <alignment horizontal="left" vertical="center" indent="1"/>
    </xf>
    <xf numFmtId="170" fontId="49" fillId="0" borderId="32" xfId="13" applyNumberFormat="1" applyFont="1" applyBorder="1" applyAlignment="1" applyProtection="1">
      <alignment horizontal="right" vertical="center"/>
      <protection locked="0"/>
    </xf>
    <xf numFmtId="0" fontId="30" fillId="0" borderId="53" xfId="13" applyBorder="1" applyAlignment="1">
      <alignment horizontal="center" vertical="center"/>
    </xf>
    <xf numFmtId="0" fontId="30" fillId="0" borderId="52" xfId="13" applyBorder="1" applyAlignment="1">
      <alignment horizontal="left" vertical="center" indent="1"/>
    </xf>
    <xf numFmtId="170" fontId="50" fillId="0" borderId="16" xfId="13" applyNumberFormat="1" applyFont="1" applyBorder="1" applyAlignment="1" applyProtection="1">
      <alignment horizontal="right" vertical="center"/>
      <protection locked="0"/>
    </xf>
    <xf numFmtId="0" fontId="30" fillId="0" borderId="34" xfId="13" applyBorder="1" applyAlignment="1">
      <alignment horizontal="center" vertical="center"/>
    </xf>
    <xf numFmtId="0" fontId="0" fillId="0" borderId="35" xfId="13" applyFont="1" applyBorder="1" applyAlignment="1" applyProtection="1">
      <alignment horizontal="left" vertical="center" wrapText="1" indent="1"/>
      <protection locked="0"/>
    </xf>
    <xf numFmtId="170" fontId="21" fillId="0" borderId="36" xfId="13" applyNumberFormat="1" applyFont="1" applyBorder="1" applyAlignment="1">
      <alignment horizontal="right" vertical="center"/>
    </xf>
    <xf numFmtId="0" fontId="48" fillId="0" borderId="52" xfId="13" applyFont="1" applyBorder="1" applyAlignment="1">
      <alignment horizontal="left" vertical="center" indent="5"/>
    </xf>
    <xf numFmtId="170" fontId="49" fillId="0" borderId="16" xfId="13" applyNumberFormat="1" applyFont="1" applyBorder="1" applyAlignment="1" applyProtection="1">
      <alignment horizontal="right" vertical="center"/>
      <protection locked="0"/>
    </xf>
    <xf numFmtId="0" fontId="51" fillId="0" borderId="0" xfId="14"/>
    <xf numFmtId="0" fontId="53" fillId="0" borderId="0" xfId="14" applyFont="1"/>
    <xf numFmtId="0" fontId="54" fillId="0" borderId="27" xfId="14" applyFont="1" applyBorder="1"/>
    <xf numFmtId="0" fontId="54" fillId="0" borderId="27" xfId="14" applyFont="1" applyBorder="1" applyAlignment="1">
      <alignment horizontal="right"/>
    </xf>
    <xf numFmtId="0" fontId="56" fillId="0" borderId="53" xfId="14" applyFont="1" applyBorder="1" applyAlignment="1">
      <alignment horizontal="center" vertical="center" wrapText="1"/>
    </xf>
    <xf numFmtId="0" fontId="56" fillId="0" borderId="52" xfId="14" applyFont="1" applyBorder="1" applyAlignment="1">
      <alignment horizontal="center" vertical="center" wrapText="1"/>
    </xf>
    <xf numFmtId="0" fontId="51" fillId="0" borderId="0" xfId="14" applyAlignment="1">
      <alignment horizontal="center" vertical="center"/>
    </xf>
    <xf numFmtId="0" fontId="14" fillId="0" borderId="34" xfId="14" applyFont="1" applyBorder="1" applyAlignment="1">
      <alignment vertical="center" wrapText="1"/>
    </xf>
    <xf numFmtId="171" fontId="13" fillId="0" borderId="35" xfId="15" applyNumberFormat="1" applyFont="1" applyBorder="1" applyAlignment="1">
      <alignment horizontal="center" vertical="center"/>
    </xf>
    <xf numFmtId="172" fontId="57" fillId="0" borderId="35" xfId="14" applyNumberFormat="1" applyFont="1" applyBorder="1" applyAlignment="1" applyProtection="1">
      <alignment horizontal="right" vertical="center" wrapText="1"/>
      <protection locked="0"/>
    </xf>
    <xf numFmtId="0" fontId="51" fillId="0" borderId="0" xfId="14" applyAlignment="1">
      <alignment vertical="center"/>
    </xf>
    <xf numFmtId="0" fontId="14" fillId="0" borderId="8" xfId="14" applyFont="1" applyBorder="1" applyAlignment="1">
      <alignment vertical="center" wrapText="1"/>
    </xf>
    <xf numFmtId="171" fontId="13" fillId="0" borderId="9" xfId="15" applyNumberFormat="1" applyFont="1" applyBorder="1" applyAlignment="1">
      <alignment horizontal="center" vertical="center"/>
    </xf>
    <xf numFmtId="172" fontId="57" fillId="0" borderId="9" xfId="14" applyNumberFormat="1" applyFont="1" applyBorder="1" applyAlignment="1">
      <alignment horizontal="right" vertical="center" wrapText="1"/>
    </xf>
    <xf numFmtId="0" fontId="58" fillId="0" borderId="8" xfId="14" applyFont="1" applyBorder="1" applyAlignment="1">
      <alignment horizontal="left" vertical="center" wrapText="1" indent="1"/>
    </xf>
    <xf numFmtId="172" fontId="59" fillId="0" borderId="9" xfId="14" applyNumberFormat="1" applyFont="1" applyBorder="1" applyAlignment="1" applyProtection="1">
      <alignment horizontal="right" vertical="center" wrapText="1"/>
      <protection locked="0"/>
    </xf>
    <xf numFmtId="172" fontId="60" fillId="0" borderId="9" xfId="14" applyNumberFormat="1" applyFont="1" applyBorder="1" applyAlignment="1" applyProtection="1">
      <alignment horizontal="right" vertical="center" wrapText="1"/>
      <protection locked="0"/>
    </xf>
    <xf numFmtId="172" fontId="60" fillId="0" borderId="9" xfId="14" applyNumberFormat="1" applyFont="1" applyBorder="1" applyAlignment="1">
      <alignment horizontal="right" vertical="center" wrapText="1"/>
    </xf>
    <xf numFmtId="0" fontId="14" fillId="0" borderId="53" xfId="14" applyFont="1" applyBorder="1" applyAlignment="1">
      <alignment vertical="center" wrapText="1"/>
    </xf>
    <xf numFmtId="171" fontId="13" fillId="0" borderId="52" xfId="15" applyNumberFormat="1" applyFont="1" applyBorder="1" applyAlignment="1">
      <alignment horizontal="center" vertical="center"/>
    </xf>
    <xf numFmtId="172" fontId="57" fillId="0" borderId="52" xfId="14" applyNumberFormat="1" applyFont="1" applyBorder="1" applyAlignment="1">
      <alignment horizontal="right" vertical="center" wrapText="1"/>
    </xf>
    <xf numFmtId="0" fontId="18" fillId="0" borderId="0" xfId="14" applyFont="1"/>
    <xf numFmtId="3" fontId="51" fillId="0" borderId="0" xfId="14" applyNumberFormat="1"/>
    <xf numFmtId="0" fontId="1" fillId="0" borderId="0" xfId="15" applyAlignment="1">
      <alignment vertical="center"/>
    </xf>
    <xf numFmtId="0" fontId="1" fillId="0" borderId="0" xfId="15" applyAlignment="1">
      <alignment vertical="center" wrapText="1"/>
    </xf>
    <xf numFmtId="0" fontId="16" fillId="0" borderId="27" xfId="15" applyFont="1" applyBorder="1" applyAlignment="1">
      <alignment vertical="center"/>
    </xf>
    <xf numFmtId="0" fontId="16" fillId="0" borderId="27" xfId="15" applyFont="1" applyBorder="1" applyAlignment="1">
      <alignment horizontal="right" vertical="center"/>
    </xf>
    <xf numFmtId="0" fontId="1" fillId="0" borderId="0" xfId="15" applyAlignment="1">
      <alignment horizontal="center" vertical="center"/>
    </xf>
    <xf numFmtId="49" fontId="8" fillId="0" borderId="53" xfId="15" applyNumberFormat="1" applyFont="1" applyBorder="1" applyAlignment="1">
      <alignment horizontal="center" vertical="center" wrapText="1"/>
    </xf>
    <xf numFmtId="49" fontId="8" fillId="0" borderId="52" xfId="15" applyNumberFormat="1" applyFont="1" applyBorder="1" applyAlignment="1">
      <alignment horizontal="center" vertical="center"/>
    </xf>
    <xf numFmtId="49" fontId="8" fillId="0" borderId="16" xfId="15" applyNumberFormat="1" applyFont="1" applyBorder="1" applyAlignment="1">
      <alignment horizontal="center" vertical="center"/>
    </xf>
    <xf numFmtId="49" fontId="17" fillId="0" borderId="0" xfId="15" applyNumberFormat="1" applyFont="1" applyAlignment="1">
      <alignment horizontal="center" vertical="center"/>
    </xf>
    <xf numFmtId="171" fontId="13" fillId="0" borderId="12" xfId="15" applyNumberFormat="1" applyFont="1" applyBorder="1" applyAlignment="1">
      <alignment horizontal="center" vertical="center"/>
    </xf>
    <xf numFmtId="173" fontId="13" fillId="0" borderId="14" xfId="15" applyNumberFormat="1" applyFont="1" applyBorder="1" applyAlignment="1" applyProtection="1">
      <alignment vertical="center"/>
      <protection locked="0"/>
    </xf>
    <xf numFmtId="0" fontId="61" fillId="0" borderId="0" xfId="15" applyFont="1" applyAlignment="1">
      <alignment vertical="center"/>
    </xf>
    <xf numFmtId="173" fontId="13" fillId="0" borderId="10" xfId="15" applyNumberFormat="1" applyFont="1" applyBorder="1" applyAlignment="1" applyProtection="1">
      <alignment vertical="center"/>
      <protection locked="0"/>
    </xf>
    <xf numFmtId="173" fontId="8" fillId="0" borderId="10" xfId="15" applyNumberFormat="1" applyFont="1" applyBorder="1" applyAlignment="1">
      <alignment vertical="center"/>
    </xf>
    <xf numFmtId="173" fontId="8" fillId="0" borderId="0" xfId="15" applyNumberFormat="1" applyFont="1" applyAlignment="1">
      <alignment vertical="center"/>
    </xf>
    <xf numFmtId="173" fontId="8" fillId="0" borderId="10" xfId="15" applyNumberFormat="1" applyFont="1" applyBorder="1" applyAlignment="1" applyProtection="1">
      <alignment vertical="center"/>
      <protection locked="0"/>
    </xf>
    <xf numFmtId="0" fontId="17" fillId="0" borderId="0" xfId="15" applyFont="1" applyAlignment="1">
      <alignment vertical="center"/>
    </xf>
    <xf numFmtId="173" fontId="13" fillId="0" borderId="16" xfId="15" applyNumberFormat="1" applyFont="1" applyBorder="1" applyAlignment="1" applyProtection="1">
      <alignment vertical="center"/>
      <protection locked="0"/>
    </xf>
    <xf numFmtId="0" fontId="8" fillId="0" borderId="33" xfId="15" applyFont="1" applyBorder="1" applyAlignment="1">
      <alignment horizontal="left" vertical="center" wrapText="1"/>
    </xf>
    <xf numFmtId="171" fontId="13" fillId="0" borderId="15" xfId="15" applyNumberFormat="1" applyFont="1" applyBorder="1" applyAlignment="1">
      <alignment horizontal="center" vertical="center"/>
    </xf>
    <xf numFmtId="173" fontId="8" fillId="0" borderId="15" xfId="15" applyNumberFormat="1" applyFont="1" applyBorder="1" applyAlignment="1">
      <alignment vertical="center"/>
    </xf>
    <xf numFmtId="0" fontId="3" fillId="0" borderId="0" xfId="15" applyFont="1" applyAlignment="1">
      <alignment horizontal="center" vertical="center"/>
    </xf>
    <xf numFmtId="0" fontId="15" fillId="0" borderId="28" xfId="14" applyFont="1" applyBorder="1" applyAlignment="1">
      <alignment horizontal="center" vertical="center"/>
    </xf>
    <xf numFmtId="0" fontId="25" fillId="0" borderId="2" xfId="15" applyFont="1" applyBorder="1" applyAlignment="1">
      <alignment horizontal="center" vertical="center" textRotation="90"/>
    </xf>
    <xf numFmtId="0" fontId="15" fillId="0" borderId="2" xfId="14" applyFont="1" applyBorder="1" applyAlignment="1">
      <alignment horizontal="center" vertical="center" wrapText="1"/>
    </xf>
    <xf numFmtId="0" fontId="15" fillId="0" borderId="29" xfId="14" applyFont="1" applyBorder="1" applyAlignment="1">
      <alignment horizontal="center" vertical="center" wrapText="1"/>
    </xf>
    <xf numFmtId="0" fontId="15" fillId="0" borderId="3" xfId="14" applyFont="1" applyBorder="1" applyAlignment="1">
      <alignment horizontal="center" vertical="center"/>
    </xf>
    <xf numFmtId="0" fontId="15" fillId="0" borderId="4" xfId="14" applyFont="1" applyBorder="1" applyAlignment="1">
      <alignment horizontal="center" vertical="center" wrapText="1"/>
    </xf>
    <xf numFmtId="0" fontId="15" fillId="0" borderId="5" xfId="14" applyFont="1" applyBorder="1" applyAlignment="1">
      <alignment horizontal="center" vertical="center" wrapText="1"/>
    </xf>
    <xf numFmtId="0" fontId="18" fillId="0" borderId="8" xfId="14" applyFont="1" applyBorder="1" applyProtection="1">
      <protection locked="0"/>
    </xf>
    <xf numFmtId="0" fontId="18" fillId="0" borderId="12" xfId="14" applyFont="1" applyBorder="1" applyAlignment="1">
      <alignment horizontal="right" indent="1"/>
    </xf>
    <xf numFmtId="3" fontId="18" fillId="0" borderId="12" xfId="14" applyNumberFormat="1" applyFont="1" applyBorder="1" applyProtection="1">
      <protection locked="0"/>
    </xf>
    <xf numFmtId="3" fontId="18" fillId="0" borderId="14" xfId="14" applyNumberFormat="1" applyFont="1" applyBorder="1" applyProtection="1">
      <protection locked="0"/>
    </xf>
    <xf numFmtId="0" fontId="18" fillId="0" borderId="9" xfId="14" applyFont="1" applyBorder="1" applyAlignment="1">
      <alignment horizontal="right" indent="1"/>
    </xf>
    <xf numFmtId="3" fontId="18" fillId="0" borderId="9" xfId="14" applyNumberFormat="1" applyFont="1" applyBorder="1" applyProtection="1">
      <protection locked="0"/>
    </xf>
    <xf numFmtId="3" fontId="18" fillId="0" borderId="10" xfId="14" applyNumberFormat="1" applyFont="1" applyBorder="1" applyProtection="1">
      <protection locked="0"/>
    </xf>
    <xf numFmtId="0" fontId="18" fillId="0" borderId="30" xfId="14" applyFont="1" applyBorder="1" applyProtection="1">
      <protection locked="0"/>
    </xf>
    <xf numFmtId="0" fontId="18" fillId="0" borderId="31" xfId="14" applyFont="1" applyBorder="1" applyAlignment="1">
      <alignment horizontal="right" indent="1"/>
    </xf>
    <xf numFmtId="3" fontId="18" fillId="0" borderId="31" xfId="14" applyNumberFormat="1" applyFont="1" applyBorder="1" applyProtection="1">
      <protection locked="0"/>
    </xf>
    <xf numFmtId="3" fontId="18" fillId="0" borderId="32" xfId="14" applyNumberFormat="1" applyFont="1" applyBorder="1" applyProtection="1">
      <protection locked="0"/>
    </xf>
    <xf numFmtId="0" fontId="14" fillId="0" borderId="3" xfId="14" applyFont="1" applyBorder="1" applyProtection="1">
      <protection locked="0"/>
    </xf>
    <xf numFmtId="0" fontId="18" fillId="0" borderId="4" xfId="14" applyFont="1" applyBorder="1" applyAlignment="1">
      <alignment horizontal="right" indent="1"/>
    </xf>
    <xf numFmtId="3" fontId="18" fillId="0" borderId="4" xfId="14" applyNumberFormat="1" applyFont="1" applyBorder="1" applyProtection="1">
      <protection locked="0"/>
    </xf>
    <xf numFmtId="173" fontId="8" fillId="0" borderId="5" xfId="15" applyNumberFormat="1" applyFont="1" applyBorder="1" applyAlignment="1">
      <alignment vertical="center"/>
    </xf>
    <xf numFmtId="0" fontId="18" fillId="0" borderId="13" xfId="14" applyFont="1" applyBorder="1" applyProtection="1">
      <protection locked="0"/>
    </xf>
    <xf numFmtId="3" fontId="18" fillId="0" borderId="62" xfId="14" applyNumberFormat="1" applyFont="1" applyBorder="1"/>
    <xf numFmtId="0" fontId="62" fillId="0" borderId="0" xfId="14" applyFont="1"/>
    <xf numFmtId="0" fontId="63" fillId="0" borderId="0" xfId="14" applyFont="1"/>
    <xf numFmtId="3" fontId="51" fillId="0" borderId="0" xfId="14" applyNumberFormat="1" applyAlignment="1">
      <alignment horizontal="center"/>
    </xf>
    <xf numFmtId="165" fontId="1" fillId="0" borderId="0" xfId="1" applyNumberFormat="1" applyAlignment="1">
      <alignment vertical="center" wrapText="1"/>
    </xf>
    <xf numFmtId="165" fontId="1" fillId="0" borderId="0" xfId="1" applyNumberFormat="1" applyAlignment="1">
      <alignment horizontal="center" vertical="center" wrapText="1"/>
    </xf>
    <xf numFmtId="165" fontId="6" fillId="0" borderId="0" xfId="1" applyNumberFormat="1" applyFont="1" applyAlignment="1">
      <alignment horizontal="right"/>
    </xf>
    <xf numFmtId="165" fontId="45" fillId="0" borderId="0" xfId="1" applyNumberFormat="1" applyFont="1" applyAlignment="1">
      <alignment vertical="center"/>
    </xf>
    <xf numFmtId="165" fontId="4" fillId="0" borderId="65" xfId="1" applyNumberFormat="1" applyFont="1" applyBorder="1" applyAlignment="1">
      <alignment horizontal="center" vertical="center"/>
    </xf>
    <xf numFmtId="165" fontId="4" fillId="0" borderId="16" xfId="1" applyNumberFormat="1" applyFont="1" applyBorder="1" applyAlignment="1">
      <alignment horizontal="center" vertical="center" wrapText="1"/>
    </xf>
    <xf numFmtId="165" fontId="45" fillId="0" borderId="0" xfId="1" applyNumberFormat="1" applyFont="1" applyAlignment="1">
      <alignment horizontal="center" vertical="center"/>
    </xf>
    <xf numFmtId="165" fontId="8" fillId="0" borderId="1" xfId="1" applyNumberFormat="1" applyFont="1" applyBorder="1" applyAlignment="1">
      <alignment horizontal="center" vertical="center" wrapText="1"/>
    </xf>
    <xf numFmtId="165" fontId="8" fillId="0" borderId="21" xfId="1" applyNumberFormat="1" applyFont="1" applyBorder="1" applyAlignment="1">
      <alignment horizontal="center" vertical="center" wrapText="1"/>
    </xf>
    <xf numFmtId="165" fontId="8" fillId="0" borderId="20" xfId="1" applyNumberFormat="1" applyFont="1" applyBorder="1" applyAlignment="1">
      <alignment horizontal="center" vertical="center" wrapText="1"/>
    </xf>
    <xf numFmtId="165" fontId="8" fillId="0" borderId="5" xfId="1" applyNumberFormat="1" applyFont="1" applyBorder="1" applyAlignment="1">
      <alignment horizontal="center" vertical="center" wrapText="1"/>
    </xf>
    <xf numFmtId="165" fontId="8" fillId="0" borderId="42" xfId="1" applyNumberFormat="1" applyFont="1" applyBorder="1" applyAlignment="1">
      <alignment horizontal="center" vertical="center" wrapText="1"/>
    </xf>
    <xf numFmtId="165" fontId="45" fillId="0" borderId="0" xfId="1" applyNumberFormat="1" applyFont="1" applyAlignment="1">
      <alignment horizontal="center" vertical="center" wrapText="1"/>
    </xf>
    <xf numFmtId="165" fontId="8" fillId="0" borderId="3" xfId="1" applyNumberFormat="1" applyFont="1" applyBorder="1" applyAlignment="1">
      <alignment horizontal="center" vertical="center" wrapText="1"/>
    </xf>
    <xf numFmtId="165" fontId="8" fillId="0" borderId="21" xfId="1" applyNumberFormat="1" applyFont="1" applyBorder="1" applyAlignment="1">
      <alignment horizontal="left" vertical="center" wrapText="1" indent="1"/>
    </xf>
    <xf numFmtId="165" fontId="17" fillId="2" borderId="20" xfId="1" applyNumberFormat="1" applyFont="1" applyFill="1" applyBorder="1" applyAlignment="1">
      <alignment horizontal="left" vertical="center" wrapText="1" indent="2"/>
    </xf>
    <xf numFmtId="165" fontId="13" fillId="0" borderId="21" xfId="1" applyNumberFormat="1" applyFont="1" applyBorder="1" applyAlignment="1">
      <alignment vertical="center" wrapText="1"/>
    </xf>
    <xf numFmtId="165" fontId="13" fillId="0" borderId="3" xfId="1" applyNumberFormat="1" applyFont="1" applyBorder="1" applyAlignment="1">
      <alignment vertical="center" wrapText="1"/>
    </xf>
    <xf numFmtId="165" fontId="13" fillId="0" borderId="4" xfId="1" applyNumberFormat="1" applyFont="1" applyBorder="1" applyAlignment="1">
      <alignment vertical="center" wrapText="1"/>
    </xf>
    <xf numFmtId="165" fontId="13" fillId="0" borderId="5" xfId="1" applyNumberFormat="1" applyFont="1" applyBorder="1" applyAlignment="1">
      <alignment vertical="center" wrapText="1"/>
    </xf>
    <xf numFmtId="165" fontId="8" fillId="0" borderId="8" xfId="1" applyNumberFormat="1" applyFont="1" applyBorder="1" applyAlignment="1">
      <alignment horizontal="center" vertical="center" wrapText="1"/>
    </xf>
    <xf numFmtId="165" fontId="13" fillId="0" borderId="39" xfId="1" applyNumberFormat="1" applyFont="1" applyBorder="1" applyAlignment="1" applyProtection="1">
      <alignment horizontal="left" vertical="center" wrapText="1" indent="1"/>
      <protection locked="0"/>
    </xf>
    <xf numFmtId="49" fontId="17" fillId="0" borderId="9" xfId="1" applyNumberFormat="1" applyFont="1" applyBorder="1" applyAlignment="1" applyProtection="1">
      <alignment horizontal="center" vertical="center" wrapText="1"/>
      <protection locked="0"/>
    </xf>
    <xf numFmtId="165" fontId="13" fillId="0" borderId="39" xfId="1" applyNumberFormat="1" applyFont="1" applyBorder="1" applyAlignment="1" applyProtection="1">
      <alignment vertical="center" wrapText="1"/>
      <protection locked="0"/>
    </xf>
    <xf numFmtId="165" fontId="13" fillId="0" borderId="8" xfId="1" applyNumberFormat="1" applyFont="1" applyBorder="1" applyAlignment="1" applyProtection="1">
      <alignment vertical="center" wrapText="1"/>
      <protection locked="0"/>
    </xf>
    <xf numFmtId="165" fontId="13" fillId="0" borderId="9" xfId="1" applyNumberFormat="1" applyFont="1" applyBorder="1" applyAlignment="1" applyProtection="1">
      <alignment vertical="center" wrapText="1"/>
      <protection locked="0"/>
    </xf>
    <xf numFmtId="165" fontId="13" fillId="0" borderId="10" xfId="1" applyNumberFormat="1" applyFont="1" applyBorder="1" applyAlignment="1" applyProtection="1">
      <alignment vertical="center" wrapText="1"/>
      <protection locked="0"/>
    </xf>
    <xf numFmtId="165" fontId="13" fillId="0" borderId="39" xfId="1" applyNumberFormat="1" applyFont="1" applyBorder="1" applyAlignment="1">
      <alignment vertical="center" wrapText="1"/>
    </xf>
    <xf numFmtId="165" fontId="8" fillId="0" borderId="30" xfId="1" applyNumberFormat="1" applyFont="1" applyBorder="1" applyAlignment="1">
      <alignment horizontal="center" vertical="center" wrapText="1"/>
    </xf>
    <xf numFmtId="165" fontId="13" fillId="0" borderId="58" xfId="1" applyNumberFormat="1" applyFont="1" applyBorder="1" applyAlignment="1" applyProtection="1">
      <alignment horizontal="left" vertical="center" wrapText="1" indent="1"/>
      <protection locked="0"/>
    </xf>
    <xf numFmtId="49" fontId="17" fillId="0" borderId="31" xfId="1" applyNumberFormat="1" applyFont="1" applyBorder="1" applyAlignment="1" applyProtection="1">
      <alignment horizontal="center" vertical="center" wrapText="1"/>
      <protection locked="0"/>
    </xf>
    <xf numFmtId="165" fontId="13" fillId="0" borderId="58" xfId="1" applyNumberFormat="1" applyFont="1" applyBorder="1" applyAlignment="1" applyProtection="1">
      <alignment vertical="center" wrapText="1"/>
      <protection locked="0"/>
    </xf>
    <xf numFmtId="165" fontId="13" fillId="0" borderId="30" xfId="1" applyNumberFormat="1" applyFont="1" applyBorder="1" applyAlignment="1" applyProtection="1">
      <alignment vertical="center" wrapText="1"/>
      <protection locked="0"/>
    </xf>
    <xf numFmtId="165" fontId="13" fillId="0" borderId="31" xfId="1" applyNumberFormat="1" applyFont="1" applyBorder="1" applyAlignment="1" applyProtection="1">
      <alignment vertical="center" wrapText="1"/>
      <protection locked="0"/>
    </xf>
    <xf numFmtId="165" fontId="13" fillId="0" borderId="32" xfId="1" applyNumberFormat="1" applyFont="1" applyBorder="1" applyAlignment="1" applyProtection="1">
      <alignment vertical="center" wrapText="1"/>
      <protection locked="0"/>
    </xf>
    <xf numFmtId="165" fontId="13" fillId="0" borderId="58" xfId="1" applyNumberFormat="1" applyFont="1" applyBorder="1" applyAlignment="1">
      <alignment vertical="center" wrapText="1"/>
    </xf>
    <xf numFmtId="165" fontId="9" fillId="0" borderId="21" xfId="1" applyNumberFormat="1" applyFont="1" applyBorder="1" applyAlignment="1">
      <alignment horizontal="left" vertical="center" wrapText="1" indent="1"/>
    </xf>
    <xf numFmtId="165" fontId="8" fillId="0" borderId="25" xfId="1" applyNumberFormat="1" applyFont="1" applyBorder="1" applyAlignment="1">
      <alignment horizontal="center" vertical="center" wrapText="1"/>
    </xf>
    <xf numFmtId="165" fontId="13" fillId="0" borderId="38" xfId="1" applyNumberFormat="1" applyFont="1" applyBorder="1" applyAlignment="1" applyProtection="1">
      <alignment horizontal="left" vertical="center" wrapText="1" indent="1"/>
      <protection locked="0"/>
    </xf>
    <xf numFmtId="49" fontId="17" fillId="0" borderId="46" xfId="1" applyNumberFormat="1" applyFont="1" applyBorder="1" applyAlignment="1" applyProtection="1">
      <alignment horizontal="center" vertical="center" wrapText="1"/>
      <protection locked="0"/>
    </xf>
    <xf numFmtId="165" fontId="13" fillId="0" borderId="42" xfId="1" applyNumberFormat="1" applyFont="1" applyBorder="1" applyAlignment="1" applyProtection="1">
      <alignment vertical="center" wrapText="1"/>
      <protection locked="0"/>
    </xf>
    <xf numFmtId="165" fontId="13" fillId="0" borderId="25" xfId="1" applyNumberFormat="1" applyFont="1" applyBorder="1" applyAlignment="1" applyProtection="1">
      <alignment vertical="center" wrapText="1"/>
      <protection locked="0"/>
    </xf>
    <xf numFmtId="165" fontId="13" fillId="0" borderId="26" xfId="1" applyNumberFormat="1" applyFont="1" applyBorder="1" applyAlignment="1" applyProtection="1">
      <alignment vertical="center" wrapText="1"/>
      <protection locked="0"/>
    </xf>
    <xf numFmtId="165" fontId="13" fillId="0" borderId="11" xfId="1" applyNumberFormat="1" applyFont="1" applyBorder="1" applyAlignment="1" applyProtection="1">
      <alignment vertical="center" wrapText="1"/>
      <protection locked="0"/>
    </xf>
    <xf numFmtId="165" fontId="13" fillId="0" borderId="42" xfId="1" applyNumberFormat="1" applyFont="1" applyBorder="1" applyAlignment="1">
      <alignment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20" xfId="1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11" fillId="0" borderId="8" xfId="1" applyFont="1" applyBorder="1" applyAlignment="1">
      <alignment horizontal="center" vertical="center"/>
    </xf>
    <xf numFmtId="0" fontId="11" fillId="0" borderId="9" xfId="1" applyFont="1" applyBorder="1" applyAlignment="1">
      <alignment vertical="center" wrapText="1"/>
    </xf>
    <xf numFmtId="165" fontId="11" fillId="0" borderId="9" xfId="1" applyNumberFormat="1" applyFont="1" applyBorder="1" applyAlignment="1" applyProtection="1">
      <alignment vertical="center"/>
      <protection locked="0"/>
    </xf>
    <xf numFmtId="165" fontId="11" fillId="0" borderId="41" xfId="1" applyNumberFormat="1" applyFont="1" applyBorder="1" applyAlignment="1" applyProtection="1">
      <alignment vertical="center"/>
      <protection locked="0"/>
    </xf>
    <xf numFmtId="165" fontId="9" fillId="0" borderId="41" xfId="1" applyNumberFormat="1" applyFont="1" applyBorder="1" applyAlignment="1">
      <alignment vertical="center"/>
    </xf>
    <xf numFmtId="165" fontId="9" fillId="0" borderId="10" xfId="1" applyNumberFormat="1" applyFont="1" applyBorder="1" applyAlignment="1">
      <alignment vertical="center"/>
    </xf>
    <xf numFmtId="0" fontId="11" fillId="0" borderId="30" xfId="1" applyFont="1" applyBorder="1" applyAlignment="1">
      <alignment horizontal="center" vertical="center"/>
    </xf>
    <xf numFmtId="0" fontId="11" fillId="0" borderId="31" xfId="1" applyFont="1" applyBorder="1" applyAlignment="1">
      <alignment vertical="center" wrapText="1"/>
    </xf>
    <xf numFmtId="165" fontId="11" fillId="0" borderId="31" xfId="1" applyNumberFormat="1" applyFont="1" applyBorder="1" applyAlignment="1" applyProtection="1">
      <alignment vertical="center"/>
      <protection locked="0"/>
    </xf>
    <xf numFmtId="165" fontId="11" fillId="0" borderId="61" xfId="1" applyNumberFormat="1" applyFont="1" applyBorder="1" applyAlignment="1" applyProtection="1">
      <alignment vertical="center"/>
      <protection locked="0"/>
    </xf>
    <xf numFmtId="0" fontId="11" fillId="0" borderId="53" xfId="1" applyFont="1" applyBorder="1" applyAlignment="1">
      <alignment horizontal="center" vertical="center"/>
    </xf>
    <xf numFmtId="0" fontId="11" fillId="0" borderId="52" xfId="1" applyFont="1" applyBorder="1" applyAlignment="1">
      <alignment vertical="center" wrapText="1"/>
    </xf>
    <xf numFmtId="165" fontId="11" fillId="0" borderId="52" xfId="1" applyNumberFormat="1" applyFont="1" applyBorder="1" applyAlignment="1" applyProtection="1">
      <alignment vertical="center"/>
      <protection locked="0"/>
    </xf>
    <xf numFmtId="165" fontId="11" fillId="0" borderId="65" xfId="1" applyNumberFormat="1" applyFont="1" applyBorder="1" applyAlignment="1" applyProtection="1">
      <alignment vertical="center"/>
      <protection locked="0"/>
    </xf>
    <xf numFmtId="165" fontId="9" fillId="0" borderId="4" xfId="1" applyNumberFormat="1" applyFont="1" applyBorder="1" applyAlignment="1">
      <alignment vertical="center"/>
    </xf>
    <xf numFmtId="165" fontId="9" fillId="0" borderId="20" xfId="1" applyNumberFormat="1" applyFont="1" applyBorder="1" applyAlignment="1">
      <alignment vertical="center"/>
    </xf>
    <xf numFmtId="165" fontId="9" fillId="0" borderId="5" xfId="1" applyNumberFormat="1" applyFont="1" applyBorder="1" applyAlignment="1">
      <alignment vertical="center"/>
    </xf>
    <xf numFmtId="0" fontId="7" fillId="0" borderId="0" xfId="1" applyFont="1"/>
    <xf numFmtId="0" fontId="1" fillId="0" borderId="0" xfId="1" applyProtection="1">
      <protection locked="0"/>
    </xf>
    <xf numFmtId="165" fontId="9" fillId="0" borderId="16" xfId="1" applyNumberFormat="1" applyFont="1" applyBorder="1" applyAlignment="1">
      <alignment vertical="center"/>
    </xf>
    <xf numFmtId="165" fontId="21" fillId="0" borderId="4" xfId="1" applyNumberFormat="1" applyFont="1" applyBorder="1" applyAlignment="1">
      <alignment vertical="center"/>
    </xf>
    <xf numFmtId="0" fontId="64" fillId="0" borderId="0" xfId="1" applyFont="1" applyAlignment="1">
      <alignment horizontal="right"/>
    </xf>
    <xf numFmtId="0" fontId="66" fillId="0" borderId="0" xfId="1" applyFont="1" applyAlignment="1">
      <alignment horizontal="center"/>
    </xf>
    <xf numFmtId="0" fontId="67" fillId="0" borderId="3" xfId="1" applyFont="1" applyBorder="1" applyAlignment="1">
      <alignment horizontal="center" vertical="center" wrapText="1"/>
    </xf>
    <xf numFmtId="0" fontId="66" fillId="0" borderId="4" xfId="1" applyFont="1" applyBorder="1" applyAlignment="1">
      <alignment horizontal="center" vertical="center" wrapText="1"/>
    </xf>
    <xf numFmtId="0" fontId="66" fillId="0" borderId="5" xfId="1" applyFont="1" applyBorder="1" applyAlignment="1">
      <alignment horizontal="center" vertical="center" wrapText="1"/>
    </xf>
    <xf numFmtId="0" fontId="66" fillId="0" borderId="13" xfId="1" applyFont="1" applyBorder="1" applyAlignment="1">
      <alignment horizontal="center" vertical="top" wrapText="1"/>
    </xf>
    <xf numFmtId="0" fontId="68" fillId="0" borderId="12" xfId="1" applyFont="1" applyBorder="1" applyAlignment="1" applyProtection="1">
      <alignment horizontal="left" vertical="top" wrapText="1"/>
      <protection locked="0"/>
    </xf>
    <xf numFmtId="9" fontId="68" fillId="0" borderId="12" xfId="16" applyFont="1" applyBorder="1" applyAlignment="1" applyProtection="1">
      <alignment horizontal="center" vertical="center" wrapText="1"/>
      <protection locked="0"/>
    </xf>
    <xf numFmtId="166" fontId="68" fillId="0" borderId="12" xfId="12" applyNumberFormat="1" applyFont="1" applyBorder="1" applyAlignment="1" applyProtection="1">
      <alignment horizontal="center" vertical="center" wrapText="1"/>
      <protection locked="0"/>
    </xf>
    <xf numFmtId="166" fontId="68" fillId="0" borderId="14" xfId="12" applyNumberFormat="1" applyFont="1" applyBorder="1" applyAlignment="1" applyProtection="1">
      <alignment horizontal="center" vertical="top" wrapText="1"/>
      <protection locked="0"/>
    </xf>
    <xf numFmtId="0" fontId="66" fillId="0" borderId="8" xfId="1" applyFont="1" applyBorder="1" applyAlignment="1">
      <alignment horizontal="center" vertical="top" wrapText="1"/>
    </xf>
    <xf numFmtId="0" fontId="68" fillId="0" borderId="9" xfId="1" applyFont="1" applyBorder="1" applyAlignment="1" applyProtection="1">
      <alignment horizontal="left" vertical="top" wrapText="1"/>
      <protection locked="0"/>
    </xf>
    <xf numFmtId="9" fontId="68" fillId="0" borderId="9" xfId="16" applyFont="1" applyBorder="1" applyAlignment="1" applyProtection="1">
      <alignment horizontal="center" vertical="center" wrapText="1"/>
      <protection locked="0"/>
    </xf>
    <xf numFmtId="166" fontId="68" fillId="0" borderId="9" xfId="12" applyNumberFormat="1" applyFont="1" applyBorder="1" applyAlignment="1" applyProtection="1">
      <alignment horizontal="center" vertical="center" wrapText="1"/>
      <protection locked="0"/>
    </xf>
    <xf numFmtId="166" fontId="68" fillId="0" borderId="10" xfId="12" applyNumberFormat="1" applyFont="1" applyBorder="1" applyAlignment="1" applyProtection="1">
      <alignment horizontal="center" vertical="top" wrapText="1"/>
      <protection locked="0"/>
    </xf>
    <xf numFmtId="0" fontId="66" fillId="0" borderId="30" xfId="1" applyFont="1" applyBorder="1" applyAlignment="1">
      <alignment horizontal="center" vertical="top" wrapText="1"/>
    </xf>
    <xf numFmtId="0" fontId="68" fillId="0" borderId="31" xfId="1" applyFont="1" applyBorder="1" applyAlignment="1" applyProtection="1">
      <alignment horizontal="left" vertical="top" wrapText="1"/>
      <protection locked="0"/>
    </xf>
    <xf numFmtId="9" fontId="68" fillId="0" borderId="31" xfId="16" applyFont="1" applyBorder="1" applyAlignment="1" applyProtection="1">
      <alignment horizontal="center" vertical="center" wrapText="1"/>
      <protection locked="0"/>
    </xf>
    <xf numFmtId="166" fontId="68" fillId="0" borderId="31" xfId="12" applyNumberFormat="1" applyFont="1" applyBorder="1" applyAlignment="1" applyProtection="1">
      <alignment horizontal="center" vertical="center" wrapText="1"/>
      <protection locked="0"/>
    </xf>
    <xf numFmtId="166" fontId="68" fillId="0" borderId="32" xfId="12" applyNumberFormat="1" applyFont="1" applyBorder="1" applyAlignment="1" applyProtection="1">
      <alignment horizontal="center" vertical="top" wrapText="1"/>
      <protection locked="0"/>
    </xf>
    <xf numFmtId="0" fontId="66" fillId="3" borderId="4" xfId="1" applyFont="1" applyFill="1" applyBorder="1" applyAlignment="1">
      <alignment horizontal="center" vertical="top" wrapText="1"/>
    </xf>
    <xf numFmtId="166" fontId="68" fillId="0" borderId="4" xfId="12" applyNumberFormat="1" applyFont="1" applyBorder="1" applyAlignment="1" applyProtection="1">
      <alignment horizontal="center" vertical="center" wrapText="1"/>
    </xf>
    <xf numFmtId="166" fontId="68" fillId="0" borderId="5" xfId="12" applyNumberFormat="1" applyFont="1" applyBorder="1" applyAlignment="1" applyProtection="1">
      <alignment horizontal="center" vertical="top" wrapText="1"/>
    </xf>
    <xf numFmtId="165" fontId="10" fillId="0" borderId="0" xfId="1" applyNumberFormat="1" applyFont="1" applyAlignment="1">
      <alignment horizontal="center" vertical="center" wrapText="1"/>
    </xf>
    <xf numFmtId="165" fontId="10" fillId="0" borderId="0" xfId="1" applyNumberFormat="1" applyFont="1" applyAlignment="1">
      <alignment vertical="center" wrapText="1"/>
    </xf>
    <xf numFmtId="165" fontId="6" fillId="0" borderId="0" xfId="1" applyNumberFormat="1" applyFont="1" applyAlignment="1">
      <alignment horizontal="right" vertical="center"/>
    </xf>
    <xf numFmtId="0" fontId="4" fillId="0" borderId="3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69" fillId="0" borderId="3" xfId="1" applyFont="1" applyBorder="1" applyAlignment="1">
      <alignment horizontal="center" vertical="center" wrapText="1"/>
    </xf>
    <xf numFmtId="0" fontId="69" fillId="0" borderId="4" xfId="1" applyFont="1" applyBorder="1" applyAlignment="1">
      <alignment horizontal="center" vertical="center" wrapText="1"/>
    </xf>
    <xf numFmtId="0" fontId="69" fillId="0" borderId="5" xfId="1" applyFont="1" applyBorder="1" applyAlignment="1">
      <alignment horizontal="center" vertical="center" wrapText="1"/>
    </xf>
    <xf numFmtId="0" fontId="11" fillId="0" borderId="13" xfId="1" applyFont="1" applyBorder="1" applyAlignment="1">
      <alignment horizontal="right" vertical="center" wrapText="1" indent="1"/>
    </xf>
    <xf numFmtId="0" fontId="11" fillId="0" borderId="12" xfId="1" applyFont="1" applyBorder="1" applyAlignment="1" applyProtection="1">
      <alignment vertical="center" wrapText="1"/>
      <protection locked="0"/>
    </xf>
    <xf numFmtId="165" fontId="11" fillId="0" borderId="12" xfId="1" applyNumberFormat="1" applyFont="1" applyBorder="1" applyAlignment="1" applyProtection="1">
      <alignment horizontal="right" vertical="center" wrapText="1" indent="2"/>
      <protection locked="0"/>
    </xf>
    <xf numFmtId="165" fontId="11" fillId="0" borderId="14" xfId="1" applyNumberFormat="1" applyFont="1" applyBorder="1" applyAlignment="1" applyProtection="1">
      <alignment horizontal="right" vertical="center" wrapText="1" indent="2"/>
      <protection locked="0"/>
    </xf>
    <xf numFmtId="0" fontId="1" fillId="0" borderId="0" xfId="1" applyAlignment="1">
      <alignment vertical="center" wrapText="1"/>
    </xf>
    <xf numFmtId="0" fontId="11" fillId="0" borderId="8" xfId="1" applyFont="1" applyBorder="1" applyAlignment="1">
      <alignment horizontal="right" vertical="center" wrapText="1" indent="1"/>
    </xf>
    <xf numFmtId="0" fontId="11" fillId="0" borderId="9" xfId="1" applyFont="1" applyBorder="1" applyAlignment="1" applyProtection="1">
      <alignment vertical="center" wrapText="1"/>
      <protection locked="0"/>
    </xf>
    <xf numFmtId="165" fontId="11" fillId="0" borderId="9" xfId="1" applyNumberFormat="1" applyFont="1" applyBorder="1" applyAlignment="1" applyProtection="1">
      <alignment horizontal="right" vertical="center" wrapText="1" indent="2"/>
      <protection locked="0"/>
    </xf>
    <xf numFmtId="165" fontId="11" fillId="0" borderId="10" xfId="1" applyNumberFormat="1" applyFont="1" applyBorder="1" applyAlignment="1" applyProtection="1">
      <alignment horizontal="right" vertical="center" wrapText="1" indent="2"/>
      <protection locked="0"/>
    </xf>
    <xf numFmtId="0" fontId="1" fillId="0" borderId="0" xfId="1" applyAlignment="1" applyProtection="1">
      <alignment vertical="center" wrapText="1"/>
      <protection locked="0"/>
    </xf>
    <xf numFmtId="0" fontId="11" fillId="0" borderId="53" xfId="1" applyFont="1" applyBorder="1" applyAlignment="1">
      <alignment horizontal="right" vertical="center" wrapText="1" indent="1"/>
    </xf>
    <xf numFmtId="0" fontId="11" fillId="0" borderId="52" xfId="1" applyFont="1" applyBorder="1" applyAlignment="1" applyProtection="1">
      <alignment vertical="center" wrapText="1"/>
      <protection locked="0"/>
    </xf>
    <xf numFmtId="165" fontId="11" fillId="0" borderId="52" xfId="1" applyNumberFormat="1" applyFont="1" applyBorder="1" applyAlignment="1" applyProtection="1">
      <alignment horizontal="right" vertical="center" wrapText="1" indent="2"/>
      <protection locked="0"/>
    </xf>
    <xf numFmtId="165" fontId="11" fillId="0" borderId="16" xfId="1" applyNumberFormat="1" applyFont="1" applyBorder="1" applyAlignment="1" applyProtection="1">
      <alignment horizontal="right" vertical="center" wrapText="1" indent="2"/>
      <protection locked="0"/>
    </xf>
    <xf numFmtId="0" fontId="9" fillId="0" borderId="33" xfId="1" applyFont="1" applyBorder="1" applyAlignment="1">
      <alignment horizontal="right" vertical="center" wrapText="1" indent="1"/>
    </xf>
    <xf numFmtId="0" fontId="9" fillId="0" borderId="15" xfId="1" applyFont="1" applyBorder="1" applyAlignment="1">
      <alignment vertical="center" wrapText="1"/>
    </xf>
    <xf numFmtId="165" fontId="9" fillId="0" borderId="15" xfId="1" applyNumberFormat="1" applyFont="1" applyBorder="1" applyAlignment="1">
      <alignment horizontal="right" vertical="center" wrapText="1" indent="2"/>
    </xf>
    <xf numFmtId="165" fontId="9" fillId="0" borderId="68" xfId="1" applyNumberFormat="1" applyFont="1" applyBorder="1" applyAlignment="1">
      <alignment horizontal="right" vertical="center" wrapText="1" indent="2"/>
    </xf>
    <xf numFmtId="0" fontId="1" fillId="0" borderId="0" xfId="1" applyAlignment="1">
      <alignment horizontal="right" vertical="center" wrapText="1"/>
    </xf>
    <xf numFmtId="0" fontId="1" fillId="0" borderId="0" xfId="1" applyAlignment="1">
      <alignment horizontal="center" vertical="center" wrapText="1"/>
    </xf>
    <xf numFmtId="165" fontId="10" fillId="0" borderId="0" xfId="1" applyNumberFormat="1" applyFont="1" applyAlignment="1" applyProtection="1">
      <alignment vertical="center" wrapText="1"/>
      <protection locked="0"/>
    </xf>
    <xf numFmtId="165" fontId="8" fillId="0" borderId="21" xfId="1" applyNumberFormat="1" applyFont="1" applyBorder="1" applyAlignment="1" applyProtection="1">
      <alignment horizontal="center" vertical="center" wrapText="1"/>
      <protection locked="0"/>
    </xf>
    <xf numFmtId="165" fontId="8" fillId="0" borderId="21" xfId="1" applyNumberFormat="1" applyFont="1" applyBorder="1" applyAlignment="1" applyProtection="1">
      <alignment horizontal="center" vertical="center"/>
      <protection locked="0"/>
    </xf>
    <xf numFmtId="165" fontId="8" fillId="0" borderId="67" xfId="1" applyNumberFormat="1" applyFont="1" applyBorder="1" applyAlignment="1">
      <alignment horizontal="center" vertical="center"/>
    </xf>
    <xf numFmtId="165" fontId="8" fillId="0" borderId="21" xfId="1" applyNumberFormat="1" applyFont="1" applyBorder="1" applyAlignment="1">
      <alignment horizontal="center" vertical="center"/>
    </xf>
    <xf numFmtId="165" fontId="8" fillId="0" borderId="23" xfId="1" applyNumberFormat="1" applyFont="1" applyBorder="1" applyAlignment="1">
      <alignment horizontal="center" vertical="center"/>
    </xf>
    <xf numFmtId="165" fontId="8" fillId="0" borderId="23" xfId="1" applyNumberFormat="1" applyFont="1" applyBorder="1" applyAlignment="1">
      <alignment horizontal="center" vertical="center" wrapText="1"/>
    </xf>
    <xf numFmtId="49" fontId="11" fillId="0" borderId="63" xfId="1" applyNumberFormat="1" applyFont="1" applyBorder="1" applyAlignment="1">
      <alignment horizontal="left" vertical="center"/>
    </xf>
    <xf numFmtId="3" fontId="61" fillId="0" borderId="22" xfId="1" applyNumberFormat="1" applyFont="1" applyBorder="1" applyAlignment="1" applyProtection="1">
      <alignment horizontal="right" vertical="center"/>
      <protection locked="0"/>
    </xf>
    <xf numFmtId="3" fontId="61" fillId="0" borderId="22" xfId="1" applyNumberFormat="1" applyFont="1" applyBorder="1" applyAlignment="1" applyProtection="1">
      <alignment horizontal="right" vertical="center" wrapText="1"/>
      <protection locked="0"/>
    </xf>
    <xf numFmtId="3" fontId="61" fillId="0" borderId="44" xfId="1" applyNumberFormat="1" applyFont="1" applyBorder="1" applyAlignment="1" applyProtection="1">
      <alignment horizontal="right" vertical="center" wrapText="1"/>
      <protection locked="0"/>
    </xf>
    <xf numFmtId="3" fontId="71" fillId="0" borderId="22" xfId="1" applyNumberFormat="1" applyFont="1" applyBorder="1" applyAlignment="1" applyProtection="1">
      <alignment horizontal="right" vertical="center" wrapText="1"/>
      <protection locked="0"/>
    </xf>
    <xf numFmtId="165" fontId="71" fillId="0" borderId="44" xfId="1" applyNumberFormat="1" applyFont="1" applyBorder="1" applyAlignment="1">
      <alignment horizontal="right" vertical="center" wrapText="1"/>
    </xf>
    <xf numFmtId="4" fontId="71" fillId="0" borderId="22" xfId="1" applyNumberFormat="1" applyFont="1" applyBorder="1" applyAlignment="1">
      <alignment horizontal="right" vertical="center" wrapText="1"/>
    </xf>
    <xf numFmtId="49" fontId="23" fillId="0" borderId="50" xfId="1" quotePrefix="1" applyNumberFormat="1" applyFont="1" applyBorder="1" applyAlignment="1">
      <alignment horizontal="left" vertical="center" indent="1"/>
    </xf>
    <xf numFmtId="3" fontId="72" fillId="0" borderId="39" xfId="1" applyNumberFormat="1" applyFont="1" applyBorder="1" applyAlignment="1" applyProtection="1">
      <alignment horizontal="right" vertical="center"/>
      <protection locked="0"/>
    </xf>
    <xf numFmtId="3" fontId="72" fillId="0" borderId="39" xfId="1" applyNumberFormat="1" applyFont="1" applyBorder="1" applyAlignment="1" applyProtection="1">
      <alignment horizontal="right" vertical="center" wrapText="1"/>
      <protection locked="0"/>
    </xf>
    <xf numFmtId="165" fontId="71" fillId="0" borderId="39" xfId="1" applyNumberFormat="1" applyFont="1" applyBorder="1" applyAlignment="1">
      <alignment horizontal="right" vertical="center" wrapText="1"/>
    </xf>
    <xf numFmtId="4" fontId="72" fillId="0" borderId="39" xfId="1" applyNumberFormat="1" applyFont="1" applyBorder="1" applyAlignment="1">
      <alignment vertical="center" wrapText="1"/>
    </xf>
    <xf numFmtId="49" fontId="11" fillId="0" borderId="50" xfId="1" applyNumberFormat="1" applyFont="1" applyBorder="1" applyAlignment="1">
      <alignment horizontal="left" vertical="center"/>
    </xf>
    <xf numFmtId="3" fontId="61" fillId="0" borderId="39" xfId="1" applyNumberFormat="1" applyFont="1" applyBorder="1" applyAlignment="1" applyProtection="1">
      <alignment horizontal="right" vertical="center"/>
      <protection locked="0"/>
    </xf>
    <xf numFmtId="3" fontId="61" fillId="0" borderId="39" xfId="1" applyNumberFormat="1" applyFont="1" applyBorder="1" applyAlignment="1" applyProtection="1">
      <alignment horizontal="right" vertical="center" wrapText="1"/>
      <protection locked="0"/>
    </xf>
    <xf numFmtId="4" fontId="61" fillId="0" borderId="39" xfId="1" applyNumberFormat="1" applyFont="1" applyBorder="1" applyAlignment="1">
      <alignment vertical="center" wrapText="1"/>
    </xf>
    <xf numFmtId="3" fontId="71" fillId="0" borderId="39" xfId="1" applyNumberFormat="1" applyFont="1" applyBorder="1" applyAlignment="1" applyProtection="1">
      <alignment horizontal="right" vertical="center" wrapText="1"/>
      <protection locked="0"/>
    </xf>
    <xf numFmtId="4" fontId="71" fillId="0" borderId="39" xfId="1" applyNumberFormat="1" applyFont="1" applyBorder="1" applyAlignment="1">
      <alignment vertical="center" wrapText="1"/>
    </xf>
    <xf numFmtId="49" fontId="11" fillId="0" borderId="6" xfId="1" applyNumberFormat="1" applyFont="1" applyBorder="1" applyAlignment="1" applyProtection="1">
      <alignment horizontal="left" vertical="center"/>
      <protection locked="0"/>
    </xf>
    <xf numFmtId="3" fontId="61" fillId="0" borderId="58" xfId="1" applyNumberFormat="1" applyFont="1" applyBorder="1" applyAlignment="1" applyProtection="1">
      <alignment horizontal="right" vertical="center"/>
      <protection locked="0"/>
    </xf>
    <xf numFmtId="3" fontId="61" fillId="0" borderId="58" xfId="1" applyNumberFormat="1" applyFont="1" applyBorder="1" applyAlignment="1" applyProtection="1">
      <alignment horizontal="right" vertical="center" wrapText="1"/>
      <protection locked="0"/>
    </xf>
    <xf numFmtId="165" fontId="71" fillId="0" borderId="45" xfId="1" applyNumberFormat="1" applyFont="1" applyBorder="1" applyAlignment="1">
      <alignment horizontal="right" vertical="center" wrapText="1"/>
    </xf>
    <xf numFmtId="4" fontId="61" fillId="0" borderId="58" xfId="1" applyNumberFormat="1" applyFont="1" applyBorder="1" applyAlignment="1">
      <alignment vertical="center" wrapText="1"/>
    </xf>
    <xf numFmtId="49" fontId="9" fillId="0" borderId="1" xfId="1" applyNumberFormat="1" applyFont="1" applyBorder="1" applyAlignment="1" applyProtection="1">
      <alignment horizontal="left" vertical="center" indent="1"/>
      <protection locked="0"/>
    </xf>
    <xf numFmtId="165" fontId="71" fillId="0" borderId="21" xfId="1" applyNumberFormat="1" applyFont="1" applyBorder="1" applyAlignment="1">
      <alignment vertical="center"/>
    </xf>
    <xf numFmtId="4" fontId="61" fillId="0" borderId="21" xfId="1" applyNumberFormat="1" applyFont="1" applyBorder="1" applyAlignment="1">
      <alignment vertical="center" wrapText="1"/>
    </xf>
    <xf numFmtId="49" fontId="9" fillId="0" borderId="43" xfId="1" applyNumberFormat="1" applyFont="1" applyBorder="1" applyAlignment="1" applyProtection="1">
      <alignment vertical="center"/>
      <protection locked="0"/>
    </xf>
    <xf numFmtId="49" fontId="9" fillId="0" borderId="43" xfId="1" applyNumberFormat="1" applyFont="1" applyBorder="1" applyAlignment="1" applyProtection="1">
      <alignment horizontal="right" vertical="center"/>
      <protection locked="0"/>
    </xf>
    <xf numFmtId="3" fontId="13" fillId="0" borderId="43" xfId="1" applyNumberFormat="1" applyFont="1" applyBorder="1" applyAlignment="1" applyProtection="1">
      <alignment horizontal="right" vertical="center" wrapText="1"/>
      <protection locked="0"/>
    </xf>
    <xf numFmtId="49" fontId="9" fillId="0" borderId="27" xfId="1" applyNumberFormat="1" applyFont="1" applyBorder="1" applyAlignment="1" applyProtection="1">
      <alignment vertical="center"/>
      <protection locked="0"/>
    </xf>
    <xf numFmtId="49" fontId="9" fillId="0" borderId="27" xfId="1" applyNumberFormat="1" applyFont="1" applyBorder="1" applyAlignment="1" applyProtection="1">
      <alignment horizontal="right" vertical="center"/>
      <protection locked="0"/>
    </xf>
    <xf numFmtId="3" fontId="13" fillId="0" borderId="27" xfId="1" applyNumberFormat="1" applyFont="1" applyBorder="1" applyAlignment="1" applyProtection="1">
      <alignment horizontal="right" vertical="center" wrapText="1"/>
      <protection locked="0"/>
    </xf>
    <xf numFmtId="49" fontId="11" fillId="0" borderId="13" xfId="1" applyNumberFormat="1" applyFont="1" applyBorder="1" applyAlignment="1">
      <alignment horizontal="left" vertical="center"/>
    </xf>
    <xf numFmtId="165" fontId="71" fillId="0" borderId="22" xfId="1" applyNumberFormat="1" applyFont="1" applyBorder="1" applyAlignment="1">
      <alignment horizontal="right" vertical="center" wrapText="1"/>
    </xf>
    <xf numFmtId="49" fontId="11" fillId="0" borderId="8" xfId="1" applyNumberFormat="1" applyFont="1" applyBorder="1" applyAlignment="1">
      <alignment horizontal="left" vertical="center"/>
    </xf>
    <xf numFmtId="49" fontId="11" fillId="0" borderId="8" xfId="1" applyNumberFormat="1" applyFont="1" applyBorder="1" applyAlignment="1" applyProtection="1">
      <alignment horizontal="left" vertical="center"/>
      <protection locked="0"/>
    </xf>
    <xf numFmtId="49" fontId="11" fillId="0" borderId="30" xfId="1" applyNumberFormat="1" applyFont="1" applyBorder="1" applyAlignment="1" applyProtection="1">
      <alignment horizontal="left" vertical="center"/>
      <protection locked="0"/>
    </xf>
    <xf numFmtId="165" fontId="71" fillId="0" borderId="58" xfId="1" applyNumberFormat="1" applyFont="1" applyBorder="1" applyAlignment="1">
      <alignment horizontal="right" vertical="center" wrapText="1"/>
    </xf>
    <xf numFmtId="174" fontId="8" fillId="0" borderId="21" xfId="1" applyNumberFormat="1" applyFont="1" applyBorder="1" applyAlignment="1">
      <alignment horizontal="left" vertical="center" wrapText="1" indent="1"/>
    </xf>
    <xf numFmtId="4" fontId="71" fillId="0" borderId="21" xfId="1" applyNumberFormat="1" applyFont="1" applyBorder="1" applyAlignment="1">
      <alignment horizontal="right" vertical="center" wrapText="1"/>
    </xf>
    <xf numFmtId="174" fontId="56" fillId="0" borderId="0" xfId="1" applyNumberFormat="1" applyFont="1" applyAlignment="1" applyProtection="1">
      <alignment horizontal="left" vertical="center" wrapText="1"/>
      <protection locked="0"/>
    </xf>
    <xf numFmtId="165" fontId="1" fillId="0" borderId="0" xfId="1" applyNumberFormat="1" applyAlignment="1" applyProtection="1">
      <alignment vertical="center" wrapText="1"/>
      <protection locked="0"/>
    </xf>
    <xf numFmtId="165" fontId="9" fillId="0" borderId="21" xfId="1" applyNumberFormat="1" applyFont="1" applyBorder="1" applyAlignment="1">
      <alignment horizontal="center" vertical="center" wrapText="1"/>
    </xf>
    <xf numFmtId="3" fontId="61" fillId="0" borderId="38" xfId="1" applyNumberFormat="1" applyFont="1" applyBorder="1" applyAlignment="1" applyProtection="1">
      <alignment horizontal="right" vertical="center" wrapText="1"/>
      <protection locked="0"/>
    </xf>
    <xf numFmtId="3" fontId="61" fillId="0" borderId="45" xfId="1" applyNumberFormat="1" applyFont="1" applyBorder="1" applyAlignment="1" applyProtection="1">
      <alignment horizontal="right" vertical="center" wrapText="1"/>
      <protection locked="0"/>
    </xf>
    <xf numFmtId="165" fontId="71" fillId="0" borderId="21" xfId="1" applyNumberFormat="1" applyFont="1" applyBorder="1" applyAlignment="1">
      <alignment horizontal="right" vertical="center" wrapText="1"/>
    </xf>
    <xf numFmtId="175" fontId="13" fillId="0" borderId="14" xfId="2" applyNumberFormat="1" applyFont="1" applyFill="1" applyBorder="1" applyAlignment="1" applyProtection="1">
      <alignment horizontal="right" vertical="center" wrapText="1" indent="1"/>
      <protection locked="0"/>
    </xf>
    <xf numFmtId="165" fontId="16" fillId="0" borderId="27" xfId="2" applyNumberFormat="1" applyFont="1" applyFill="1" applyBorder="1" applyAlignment="1" applyProtection="1">
      <alignment horizontal="left" vertical="center"/>
    </xf>
    <xf numFmtId="165" fontId="5" fillId="0" borderId="0" xfId="2" applyNumberFormat="1" applyFont="1" applyFill="1" applyBorder="1" applyAlignment="1" applyProtection="1">
      <alignment horizontal="center" vertical="center"/>
    </xf>
    <xf numFmtId="165" fontId="16" fillId="0" borderId="27" xfId="2" applyNumberFormat="1" applyFont="1" applyFill="1" applyBorder="1" applyAlignment="1" applyProtection="1">
      <alignment horizontal="left"/>
    </xf>
    <xf numFmtId="0" fontId="20" fillId="0" borderId="0" xfId="2" applyFont="1" applyFill="1" applyAlignment="1" applyProtection="1">
      <alignment horizontal="center"/>
    </xf>
    <xf numFmtId="165" fontId="21" fillId="0" borderId="22" xfId="1" applyNumberFormat="1" applyFont="1" applyFill="1" applyBorder="1" applyAlignment="1" applyProtection="1">
      <alignment horizontal="center" vertical="center" wrapText="1"/>
    </xf>
    <xf numFmtId="165" fontId="21" fillId="0" borderId="23" xfId="1" applyNumberFormat="1" applyFont="1" applyFill="1" applyBorder="1" applyAlignment="1" applyProtection="1">
      <alignment horizontal="center" vertical="center" wrapText="1"/>
    </xf>
    <xf numFmtId="165" fontId="24" fillId="0" borderId="43" xfId="1" applyNumberFormat="1" applyFont="1" applyFill="1" applyBorder="1" applyAlignment="1" applyProtection="1">
      <alignment horizontal="center" vertical="center" wrapText="1"/>
    </xf>
    <xf numFmtId="165" fontId="21" fillId="0" borderId="44" xfId="1" applyNumberFormat="1" applyFont="1" applyFill="1" applyBorder="1" applyAlignment="1" applyProtection="1">
      <alignment horizontal="center" vertical="center" wrapText="1"/>
    </xf>
    <xf numFmtId="165" fontId="21" fillId="0" borderId="45" xfId="1" applyNumberFormat="1" applyFont="1" applyFill="1" applyBorder="1" applyAlignment="1" applyProtection="1">
      <alignment horizontal="center" vertical="center" wrapText="1"/>
    </xf>
    <xf numFmtId="165" fontId="5" fillId="0" borderId="0" xfId="1" applyNumberFormat="1" applyFont="1" applyFill="1" applyAlignment="1" applyProtection="1">
      <alignment horizontal="center" vertical="center" wrapText="1"/>
    </xf>
    <xf numFmtId="0" fontId="37" fillId="0" borderId="0" xfId="11" applyFont="1" applyAlignment="1" applyProtection="1">
      <alignment horizontal="center"/>
      <protection locked="0"/>
    </xf>
    <xf numFmtId="0" fontId="5" fillId="0" borderId="0" xfId="11" applyFont="1" applyAlignment="1">
      <alignment horizontal="center" wrapText="1"/>
    </xf>
    <xf numFmtId="0" fontId="5" fillId="0" borderId="0" xfId="11" applyFont="1" applyAlignment="1">
      <alignment horizontal="center"/>
    </xf>
    <xf numFmtId="0" fontId="5" fillId="0" borderId="1" xfId="11" applyFont="1" applyBorder="1" applyAlignment="1">
      <alignment horizontal="center" vertical="center"/>
    </xf>
    <xf numFmtId="0" fontId="5" fillId="0" borderId="17" xfId="11" applyFont="1" applyBorder="1" applyAlignment="1">
      <alignment horizontal="center" vertical="center"/>
    </xf>
    <xf numFmtId="0" fontId="5" fillId="0" borderId="19" xfId="11" applyFont="1" applyBorder="1" applyAlignment="1">
      <alignment horizontal="center" vertical="center"/>
    </xf>
    <xf numFmtId="0" fontId="45" fillId="0" borderId="0" xfId="1" applyFont="1" applyAlignment="1" applyProtection="1">
      <alignment horizontal="center" vertical="top" wrapText="1"/>
      <protection locked="0"/>
    </xf>
    <xf numFmtId="0" fontId="51" fillId="0" borderId="0" xfId="14" applyAlignment="1">
      <alignment horizontal="left"/>
    </xf>
    <xf numFmtId="0" fontId="52" fillId="0" borderId="0" xfId="14" applyFont="1" applyAlignment="1">
      <alignment horizontal="center" vertical="center" wrapText="1"/>
    </xf>
    <xf numFmtId="0" fontId="52" fillId="0" borderId="0" xfId="14" applyFont="1" applyAlignment="1">
      <alignment horizontal="center" vertical="center"/>
    </xf>
    <xf numFmtId="0" fontId="55" fillId="0" borderId="28" xfId="14" applyFont="1" applyBorder="1" applyAlignment="1">
      <alignment horizontal="center" vertical="center" wrapText="1"/>
    </xf>
    <xf numFmtId="0" fontId="55" fillId="0" borderId="25" xfId="14" applyFont="1" applyBorder="1" applyAlignment="1">
      <alignment horizontal="center" vertical="center" wrapText="1"/>
    </xf>
    <xf numFmtId="0" fontId="55" fillId="0" borderId="13" xfId="14" applyFont="1" applyBorder="1" applyAlignment="1">
      <alignment horizontal="center" vertical="center" wrapText="1"/>
    </xf>
    <xf numFmtId="0" fontId="25" fillId="0" borderId="2" xfId="15" applyFont="1" applyBorder="1" applyAlignment="1">
      <alignment horizontal="center" vertical="center" textRotation="90"/>
    </xf>
    <xf numFmtId="0" fontId="25" fillId="0" borderId="26" xfId="15" applyFont="1" applyBorder="1" applyAlignment="1">
      <alignment horizontal="center" vertical="center" textRotation="90"/>
    </xf>
    <xf numFmtId="0" fontId="25" fillId="0" borderId="12" xfId="15" applyFont="1" applyBorder="1" applyAlignment="1">
      <alignment horizontal="center" vertical="center" textRotation="90"/>
    </xf>
    <xf numFmtId="0" fontId="54" fillId="0" borderId="35" xfId="14" applyFont="1" applyBorder="1" applyAlignment="1">
      <alignment horizontal="center" vertical="center" wrapText="1"/>
    </xf>
    <xf numFmtId="0" fontId="54" fillId="0" borderId="9" xfId="14" applyFont="1" applyBorder="1" applyAlignment="1">
      <alignment horizontal="center" vertical="center" wrapText="1"/>
    </xf>
    <xf numFmtId="0" fontId="54" fillId="0" borderId="9" xfId="14" applyFont="1" applyBorder="1" applyAlignment="1">
      <alignment horizontal="center" wrapText="1"/>
    </xf>
    <xf numFmtId="0" fontId="51" fillId="0" borderId="0" xfId="14" applyAlignment="1">
      <alignment horizontal="center"/>
    </xf>
    <xf numFmtId="0" fontId="22" fillId="0" borderId="0" xfId="15" applyFont="1" applyAlignment="1">
      <alignment horizontal="center" vertical="center" wrapText="1"/>
    </xf>
    <xf numFmtId="0" fontId="20" fillId="0" borderId="0" xfId="15" applyFont="1" applyAlignment="1">
      <alignment horizontal="center" vertical="center" wrapText="1"/>
    </xf>
    <xf numFmtId="0" fontId="20" fillId="0" borderId="34" xfId="15" applyFont="1" applyBorder="1" applyAlignment="1">
      <alignment horizontal="center" vertical="center" wrapText="1"/>
    </xf>
    <xf numFmtId="0" fontId="20" fillId="0" borderId="8" xfId="15" applyFont="1" applyBorder="1" applyAlignment="1">
      <alignment horizontal="center" vertical="center" wrapText="1"/>
    </xf>
    <xf numFmtId="0" fontId="25" fillId="0" borderId="35" xfId="15" applyFont="1" applyBorder="1" applyAlignment="1">
      <alignment horizontal="center" vertical="center" textRotation="90"/>
    </xf>
    <xf numFmtId="0" fontId="25" fillId="0" borderId="9" xfId="15" applyFont="1" applyBorder="1" applyAlignment="1">
      <alignment horizontal="center" vertical="center" textRotation="90"/>
    </xf>
    <xf numFmtId="0" fontId="6" fillId="0" borderId="36" xfId="15" applyFont="1" applyBorder="1" applyAlignment="1">
      <alignment horizontal="center" vertical="center" wrapText="1"/>
    </xf>
    <xf numFmtId="0" fontId="6" fillId="0" borderId="10" xfId="15" applyFont="1" applyBorder="1" applyAlignment="1">
      <alignment horizontal="center" vertical="center"/>
    </xf>
    <xf numFmtId="0" fontId="15" fillId="0" borderId="1" xfId="14" applyFont="1" applyBorder="1" applyAlignment="1">
      <alignment horizontal="left"/>
    </xf>
    <xf numFmtId="0" fontId="15" fillId="0" borderId="18" xfId="14" applyFont="1" applyBorder="1" applyAlignment="1">
      <alignment horizontal="left"/>
    </xf>
    <xf numFmtId="3" fontId="51" fillId="0" borderId="0" xfId="14" applyNumberFormat="1" applyAlignment="1">
      <alignment horizontal="center"/>
    </xf>
    <xf numFmtId="165" fontId="4" fillId="0" borderId="1" xfId="1" applyNumberFormat="1" applyFont="1" applyBorder="1" applyAlignment="1">
      <alignment horizontal="left" vertical="center" wrapText="1" indent="2"/>
    </xf>
    <xf numFmtId="165" fontId="4" fillId="0" borderId="17" xfId="1" applyNumberFormat="1" applyFont="1" applyBorder="1" applyAlignment="1">
      <alignment horizontal="left" vertical="center" wrapText="1" indent="2"/>
    </xf>
    <xf numFmtId="165" fontId="20" fillId="0" borderId="0" xfId="1" applyNumberFormat="1" applyFont="1" applyAlignment="1">
      <alignment horizontal="center" vertical="center" wrapText="1"/>
    </xf>
    <xf numFmtId="165" fontId="4" fillId="0" borderId="22" xfId="1" applyNumberFormat="1" applyFont="1" applyBorder="1" applyAlignment="1">
      <alignment horizontal="center" vertical="center" wrapText="1"/>
    </xf>
    <xf numFmtId="165" fontId="4" fillId="0" borderId="23" xfId="1" applyNumberFormat="1" applyFont="1" applyBorder="1" applyAlignment="1">
      <alignment horizontal="center" vertical="center" wrapText="1"/>
    </xf>
    <xf numFmtId="165" fontId="4" fillId="0" borderId="22" xfId="1" applyNumberFormat="1" applyFont="1" applyBorder="1" applyAlignment="1">
      <alignment horizontal="center" vertical="center"/>
    </xf>
    <xf numFmtId="165" fontId="4" fillId="0" borderId="23" xfId="1" applyNumberFormat="1" applyFont="1" applyBorder="1" applyAlignment="1">
      <alignment horizontal="center" vertical="center"/>
    </xf>
    <xf numFmtId="165" fontId="4" fillId="0" borderId="63" xfId="1" applyNumberFormat="1" applyFont="1" applyBorder="1" applyAlignment="1">
      <alignment horizontal="center" vertical="center"/>
    </xf>
    <xf numFmtId="165" fontId="4" fillId="0" borderId="64" xfId="1" applyNumberFormat="1" applyFont="1" applyBorder="1" applyAlignment="1">
      <alignment horizontal="center" vertical="center"/>
    </xf>
    <xf numFmtId="165" fontId="4" fillId="0" borderId="55" xfId="1" applyNumberFormat="1" applyFont="1" applyBorder="1" applyAlignment="1">
      <alignment horizontal="center" vertical="center"/>
    </xf>
    <xf numFmtId="0" fontId="20" fillId="0" borderId="0" xfId="1" applyFont="1" applyAlignment="1">
      <alignment horizontal="center" vertical="center" wrapText="1"/>
    </xf>
    <xf numFmtId="0" fontId="20" fillId="0" borderId="0" xfId="1" applyFont="1" applyAlignment="1">
      <alignment horizontal="center" vertical="center"/>
    </xf>
    <xf numFmtId="0" fontId="31" fillId="0" borderId="27" xfId="1" applyFont="1" applyBorder="1" applyAlignment="1">
      <alignment horizontal="right"/>
    </xf>
    <xf numFmtId="0" fontId="4" fillId="0" borderId="66" xfId="1" applyFont="1" applyBorder="1" applyAlignment="1">
      <alignment horizontal="center" vertical="center" wrapText="1"/>
    </xf>
    <xf numFmtId="0" fontId="4" fillId="0" borderId="67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4" fillId="0" borderId="43" xfId="1" applyFont="1" applyBorder="1" applyAlignment="1">
      <alignment horizontal="center" vertical="center" wrapText="1"/>
    </xf>
    <xf numFmtId="0" fontId="4" fillId="0" borderId="27" xfId="1" applyFont="1" applyBorder="1" applyAlignment="1">
      <alignment horizontal="center" vertical="center" wrapText="1"/>
    </xf>
    <xf numFmtId="0" fontId="21" fillId="0" borderId="20" xfId="1" applyFont="1" applyBorder="1" applyAlignment="1">
      <alignment horizontal="center"/>
    </xf>
    <xf numFmtId="0" fontId="21" fillId="0" borderId="19" xfId="1" applyFont="1" applyBorder="1" applyAlignment="1">
      <alignment horizontal="center"/>
    </xf>
    <xf numFmtId="0" fontId="4" fillId="0" borderId="29" xfId="1" applyFont="1" applyBorder="1" applyAlignment="1">
      <alignment horizontal="center" vertical="center" wrapText="1"/>
    </xf>
    <xf numFmtId="0" fontId="4" fillId="0" borderId="68" xfId="1" applyFont="1" applyBorder="1" applyAlignment="1">
      <alignment horizontal="center" vertical="center" wrapText="1"/>
    </xf>
    <xf numFmtId="0" fontId="4" fillId="0" borderId="66" xfId="1" applyFont="1" applyBorder="1" applyAlignment="1">
      <alignment horizontal="left" vertical="center" wrapText="1"/>
    </xf>
    <xf numFmtId="0" fontId="4" fillId="0" borderId="43" xfId="1" applyFont="1" applyBorder="1" applyAlignment="1">
      <alignment horizontal="left" vertical="center" wrapText="1"/>
    </xf>
    <xf numFmtId="0" fontId="4" fillId="0" borderId="47" xfId="1" applyFont="1" applyBorder="1" applyAlignment="1">
      <alignment horizontal="left" vertical="center" wrapText="1"/>
    </xf>
    <xf numFmtId="0" fontId="9" fillId="0" borderId="1" xfId="1" applyFont="1" applyBorder="1" applyAlignment="1">
      <alignment horizontal="left" vertical="center"/>
    </xf>
    <xf numFmtId="0" fontId="9" fillId="0" borderId="18" xfId="1" applyFont="1" applyBorder="1" applyAlignment="1">
      <alignment horizontal="left" vertical="center"/>
    </xf>
    <xf numFmtId="0" fontId="22" fillId="0" borderId="1" xfId="1" applyFont="1" applyBorder="1" applyAlignment="1">
      <alignment horizontal="left" vertical="center"/>
    </xf>
    <xf numFmtId="0" fontId="22" fillId="0" borderId="18" xfId="1" applyFont="1" applyBorder="1" applyAlignment="1">
      <alignment horizontal="left" vertical="center"/>
    </xf>
    <xf numFmtId="0" fontId="65" fillId="0" borderId="0" xfId="1" applyFont="1" applyAlignment="1" applyProtection="1">
      <alignment horizontal="center" vertical="center" wrapText="1"/>
      <protection locked="0"/>
    </xf>
    <xf numFmtId="0" fontId="66" fillId="0" borderId="3" xfId="1" applyFont="1" applyBorder="1" applyAlignment="1">
      <alignment wrapText="1"/>
    </xf>
    <xf numFmtId="0" fontId="66" fillId="0" borderId="4" xfId="1" applyFont="1" applyBorder="1" applyAlignment="1">
      <alignment wrapText="1"/>
    </xf>
    <xf numFmtId="0" fontId="11" fillId="0" borderId="43" xfId="1" applyFont="1" applyBorder="1" applyAlignment="1">
      <alignment horizontal="justify" vertical="center" wrapText="1"/>
    </xf>
    <xf numFmtId="165" fontId="1" fillId="0" borderId="63" xfId="1" applyNumberFormat="1" applyBorder="1" applyAlignment="1" applyProtection="1">
      <alignment horizontal="left" vertical="center" wrapText="1"/>
      <protection locked="0"/>
    </xf>
    <xf numFmtId="165" fontId="1" fillId="0" borderId="64" xfId="1" applyNumberFormat="1" applyBorder="1" applyAlignment="1" applyProtection="1">
      <alignment horizontal="left" vertical="center" wrapText="1"/>
      <protection locked="0"/>
    </xf>
    <xf numFmtId="165" fontId="70" fillId="0" borderId="0" xfId="1" applyNumberFormat="1" applyFont="1" applyAlignment="1" applyProtection="1">
      <alignment horizontal="right" vertical="center" wrapText="1"/>
      <protection locked="0"/>
    </xf>
    <xf numFmtId="0" fontId="70" fillId="0" borderId="0" xfId="1" applyFont="1" applyAlignment="1" applyProtection="1">
      <alignment horizontal="right" vertical="center" wrapText="1"/>
      <protection locked="0"/>
    </xf>
    <xf numFmtId="165" fontId="20" fillId="0" borderId="0" xfId="1" applyNumberFormat="1" applyFont="1" applyAlignment="1" applyProtection="1">
      <alignment horizontal="center" vertical="center" wrapText="1"/>
      <protection locked="0"/>
    </xf>
    <xf numFmtId="0" fontId="20" fillId="0" borderId="0" xfId="1" applyFont="1" applyAlignment="1" applyProtection="1">
      <alignment horizontal="center" vertical="center" wrapText="1"/>
      <protection locked="0"/>
    </xf>
    <xf numFmtId="165" fontId="20" fillId="0" borderId="0" xfId="1" applyNumberFormat="1" applyFont="1" applyAlignment="1" applyProtection="1">
      <alignment horizontal="left" vertical="center" wrapText="1"/>
      <protection locked="0"/>
    </xf>
    <xf numFmtId="165" fontId="1" fillId="0" borderId="0" xfId="1" applyNumberFormat="1" applyAlignment="1" applyProtection="1">
      <alignment horizontal="left" vertical="center" wrapText="1"/>
      <protection locked="0"/>
    </xf>
    <xf numFmtId="165" fontId="6" fillId="0" borderId="27" xfId="1" applyNumberFormat="1" applyFont="1" applyBorder="1" applyAlignment="1" applyProtection="1">
      <alignment horizontal="right" vertical="center"/>
      <protection locked="0"/>
    </xf>
    <xf numFmtId="165" fontId="1" fillId="0" borderId="69" xfId="1" applyNumberFormat="1" applyBorder="1" applyAlignment="1" applyProtection="1">
      <alignment horizontal="left" vertical="center" wrapText="1"/>
      <protection locked="0"/>
    </xf>
    <xf numFmtId="165" fontId="1" fillId="0" borderId="70" xfId="1" applyNumberFormat="1" applyBorder="1" applyAlignment="1" applyProtection="1">
      <alignment horizontal="left" vertical="center" wrapText="1"/>
      <protection locked="0"/>
    </xf>
    <xf numFmtId="165" fontId="22" fillId="0" borderId="1" xfId="1" applyNumberFormat="1" applyFont="1" applyBorder="1" applyAlignment="1">
      <alignment horizontal="left" vertical="center" wrapText="1" indent="2"/>
    </xf>
    <xf numFmtId="165" fontId="22" fillId="0" borderId="19" xfId="1" applyNumberFormat="1" applyFont="1" applyBorder="1" applyAlignment="1">
      <alignment horizontal="left" vertical="center" wrapText="1" indent="2"/>
    </xf>
    <xf numFmtId="165" fontId="4" fillId="0" borderId="21" xfId="1" applyNumberFormat="1" applyFont="1" applyBorder="1" applyAlignment="1" applyProtection="1">
      <alignment horizontal="center" vertical="center" wrapText="1"/>
      <protection locked="0"/>
    </xf>
    <xf numFmtId="165" fontId="8" fillId="0" borderId="21" xfId="1" applyNumberFormat="1" applyFont="1" applyBorder="1" applyAlignment="1" applyProtection="1">
      <alignment horizontal="center" vertical="center" wrapText="1"/>
      <protection locked="0"/>
    </xf>
    <xf numFmtId="165" fontId="8" fillId="0" borderId="21" xfId="1" applyNumberFormat="1" applyFont="1" applyBorder="1" applyAlignment="1" applyProtection="1">
      <alignment horizontal="center" vertical="center"/>
      <protection locked="0"/>
    </xf>
    <xf numFmtId="174" fontId="56" fillId="0" borderId="43" xfId="1" applyNumberFormat="1" applyFont="1" applyBorder="1" applyAlignment="1" applyProtection="1">
      <alignment horizontal="left" vertical="center" wrapText="1"/>
      <protection locked="0"/>
    </xf>
    <xf numFmtId="165" fontId="4" fillId="0" borderId="66" xfId="1" applyNumberFormat="1" applyFont="1" applyBorder="1" applyAlignment="1" applyProtection="1">
      <alignment horizontal="center" vertical="center"/>
      <protection locked="0"/>
    </xf>
    <xf numFmtId="165" fontId="4" fillId="0" borderId="40" xfId="1" applyNumberFormat="1" applyFont="1" applyBorder="1" applyAlignment="1" applyProtection="1">
      <alignment horizontal="center" vertical="center"/>
      <protection locked="0"/>
    </xf>
    <xf numFmtId="165" fontId="4" fillId="0" borderId="67" xfId="1" applyNumberFormat="1" applyFont="1" applyBorder="1" applyAlignment="1" applyProtection="1">
      <alignment horizontal="center" vertical="center"/>
      <protection locked="0"/>
    </xf>
    <xf numFmtId="165" fontId="21" fillId="0" borderId="21" xfId="1" applyNumberFormat="1" applyFont="1" applyBorder="1" applyAlignment="1" applyProtection="1">
      <alignment horizontal="center" vertical="center" wrapText="1"/>
      <protection locked="0"/>
    </xf>
    <xf numFmtId="165" fontId="4" fillId="0" borderId="22" xfId="1" applyNumberFormat="1" applyFont="1" applyBorder="1" applyAlignment="1" applyProtection="1">
      <alignment horizontal="center" vertical="center" wrapText="1"/>
      <protection locked="0"/>
    </xf>
    <xf numFmtId="165" fontId="4" fillId="0" borderId="42" xfId="1" applyNumberFormat="1" applyFont="1" applyBorder="1" applyAlignment="1" applyProtection="1">
      <alignment horizontal="center" vertical="center" wrapText="1"/>
      <protection locked="0"/>
    </xf>
    <xf numFmtId="174" fontId="5" fillId="0" borderId="0" xfId="1" applyNumberFormat="1" applyFont="1" applyAlignment="1" applyProtection="1">
      <alignment horizontal="center" vertical="center" wrapText="1"/>
      <protection locked="0"/>
    </xf>
    <xf numFmtId="165" fontId="22" fillId="0" borderId="1" xfId="1" applyNumberFormat="1" applyFont="1" applyBorder="1" applyAlignment="1">
      <alignment horizontal="center" vertical="center" wrapText="1"/>
    </xf>
    <xf numFmtId="165" fontId="22" fillId="0" borderId="19" xfId="1" applyNumberFormat="1" applyFont="1" applyBorder="1" applyAlignment="1">
      <alignment horizontal="center" vertical="center" wrapText="1"/>
    </xf>
  </cellXfs>
  <cellStyles count="18">
    <cellStyle name="Ezres" xfId="7" builtinId="3"/>
    <cellStyle name="Ezres 2" xfId="3" xr:uid="{00000000-0005-0000-0000-000001000000}"/>
    <cellStyle name="Ezres 2 2" xfId="12" xr:uid="{00000000-0005-0000-0000-000002000000}"/>
    <cellStyle name="Ezres 3" xfId="4" xr:uid="{00000000-0005-0000-0000-000003000000}"/>
    <cellStyle name="Ezres 6" xfId="8" xr:uid="{00000000-0005-0000-0000-000004000000}"/>
    <cellStyle name="Hiperhivatkozás" xfId="5" xr:uid="{00000000-0005-0000-0000-000005000000}"/>
    <cellStyle name="Már látott hiperhivatkozás" xfId="6" xr:uid="{00000000-0005-0000-0000-000006000000}"/>
    <cellStyle name="Normál" xfId="0" builtinId="0"/>
    <cellStyle name="Normál 2" xfId="1" xr:uid="{00000000-0005-0000-0000-000008000000}"/>
    <cellStyle name="Normál 3" xfId="17" xr:uid="{00000000-0005-0000-0000-000009000000}"/>
    <cellStyle name="Normál 3 2" xfId="9" xr:uid="{00000000-0005-0000-0000-00000A000000}"/>
    <cellStyle name="Normál 4" xfId="10" xr:uid="{00000000-0005-0000-0000-00000B000000}"/>
    <cellStyle name="Normál 5" xfId="13" xr:uid="{00000000-0005-0000-0000-00000C000000}"/>
    <cellStyle name="Normál_KVRENMUNKA" xfId="2" xr:uid="{00000000-0005-0000-0000-00000D000000}"/>
    <cellStyle name="Normál_minta" xfId="11" xr:uid="{00000000-0005-0000-0000-00000E000000}"/>
    <cellStyle name="Normál_VAGYONK" xfId="15" xr:uid="{00000000-0005-0000-0000-00000F000000}"/>
    <cellStyle name="Normál_VAGYONKIM" xfId="14" xr:uid="{00000000-0005-0000-0000-000010000000}"/>
    <cellStyle name="Százalék 2" xfId="16" xr:uid="{00000000-0005-0000-0000-000011000000}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kumentumok\SkyDrive\Dokumentumok\Munkahelyi%20dokumentumok\Analitika,%20NYOMTATV&#193;NY\ERVIK%20CD\2017\szabaly\ZARSZ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kumentumok\SkyDrive\Dokumentumok\Munkahelyi%20dokumentumok\Analitika,%20NYOMTATV&#193;NY\ERVIK%20CD\2017\Terv_Z&#225;rsz_CD_TKT\szabaly\ZARSZ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artalom\T&#193;RSUL&#193;S\EXCEL\ZARSZ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sz. mell."/>
      <sheetName val="2.1.sz.mell  "/>
      <sheetName val="2.2.sz.mell  "/>
      <sheetName val="3.sz.mell."/>
      <sheetName val="4. sz. mell. "/>
      <sheetName val="5. sz. mell"/>
      <sheetName val="6.1. sz. mell"/>
      <sheetName val="7. sz. mell"/>
      <sheetName val="1. sz tájékoztató t."/>
      <sheetName val="2. sz tájékoztató t"/>
      <sheetName val="3. tájékoztató tábla"/>
      <sheetName val="4.1. tájékoztató tábla"/>
      <sheetName val="4.2. tájékoztató tábla"/>
      <sheetName val="4.3. tájékoztató tábla"/>
      <sheetName val="4.4. tájékoztató tábla"/>
      <sheetName val="5. tájékoztató tábla"/>
      <sheetName val="6. tájékoztató tábla"/>
      <sheetName val="Munka1"/>
    </sheetNames>
    <sheetDataSet>
      <sheetData sheetId="0">
        <row r="3">
          <cell r="C3" t="str">
            <v xml:space="preserve">2016. évi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E2" t="str">
            <v>Forintban!</v>
          </cell>
        </row>
      </sheetData>
      <sheetData sheetId="9">
        <row r="2">
          <cell r="J2" t="str">
            <v>Forintban!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2.1.sz.mell  "/>
      <sheetName val="2.2.sz.mell  "/>
      <sheetName val="3. sz. mell"/>
      <sheetName val="4.sz.mell "/>
      <sheetName val="5.sz.mell"/>
      <sheetName val="6. sz. mell"/>
      <sheetName val="7.1. sz. mell"/>
      <sheetName val="8. sz. mell"/>
      <sheetName val="9.sz.mell"/>
      <sheetName val="1. tájékoztató tábla"/>
      <sheetName val="2. tájékoztató tábla"/>
      <sheetName val="3. tájékoztató tábla"/>
      <sheetName val="4. tájékoztató tábla"/>
      <sheetName val="5.1. tájékoztató tábla"/>
      <sheetName val="5.2. tájékoztató tábla"/>
      <sheetName val="5.3. tájékoztató tábla"/>
      <sheetName val="5.4. tájékoztató tábla"/>
      <sheetName val="6. tájékoztató tábla"/>
      <sheetName val="7. tájékoztató tábl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J1" t="str">
            <v>Forintban!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PADATOK"/>
      <sheetName val="1.sz.mell."/>
      <sheetName val="2.1.sz.mell  "/>
      <sheetName val="2.2.sz.mell  "/>
      <sheetName val="3. sz. mell"/>
      <sheetName val="4.sz.mell "/>
      <sheetName val="5.sz.mell"/>
      <sheetName val="6. sz. mell"/>
      <sheetName val="7.1. sz. mell"/>
      <sheetName val="8. sz. mell"/>
      <sheetName val="9.sz.mell"/>
      <sheetName val="1. tájékoztató tábla"/>
      <sheetName val="2. tájékoztató tábla"/>
      <sheetName val="3. tájékoztató tábla"/>
      <sheetName val="4. tájékoztató tábla"/>
      <sheetName val="5.1. tájékoztató tábla"/>
      <sheetName val="5.2. tájékoztató tábla"/>
      <sheetName val="5.3. tájékoztató tábla"/>
      <sheetName val="6. tájékoztató tábla"/>
      <sheetName val="7. tájékoztató tábla"/>
    </sheetNames>
    <sheetDataSet>
      <sheetData sheetId="0">
        <row r="2">
          <cell r="A2">
            <v>2018</v>
          </cell>
        </row>
      </sheetData>
      <sheetData sheetId="1" refreshError="1"/>
      <sheetData sheetId="2" refreshError="1"/>
      <sheetData sheetId="3">
        <row r="2">
          <cell r="I2" t="str">
            <v>Forintban!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N128"/>
  <sheetViews>
    <sheetView view="pageBreakPreview" topLeftCell="B66" zoomScale="130" zoomScaleNormal="120" zoomScaleSheetLayoutView="130" workbookViewId="0">
      <selection activeCell="J6" sqref="J6"/>
    </sheetView>
  </sheetViews>
  <sheetFormatPr defaultRowHeight="15.75" x14ac:dyDescent="0.25"/>
  <cols>
    <col min="1" max="1" width="8.140625" style="74" customWidth="1"/>
    <col min="2" max="2" width="78.7109375" style="74" customWidth="1"/>
    <col min="3" max="3" width="13.5703125" style="75" customWidth="1"/>
    <col min="4" max="7" width="13.5703125" style="75" hidden="1" customWidth="1"/>
    <col min="8" max="10" width="13.5703125" style="75" customWidth="1"/>
    <col min="11" max="261" width="9.140625" style="15"/>
    <col min="262" max="262" width="8.140625" style="15" customWidth="1"/>
    <col min="263" max="263" width="78.5703125" style="15" customWidth="1"/>
    <col min="264" max="264" width="18.5703125" style="15" customWidth="1"/>
    <col min="265" max="265" width="7.7109375" style="15" customWidth="1"/>
    <col min="266" max="517" width="9.140625" style="15"/>
    <col min="518" max="518" width="8.140625" style="15" customWidth="1"/>
    <col min="519" max="519" width="78.5703125" style="15" customWidth="1"/>
    <col min="520" max="520" width="18.5703125" style="15" customWidth="1"/>
    <col min="521" max="521" width="7.7109375" style="15" customWidth="1"/>
    <col min="522" max="773" width="9.140625" style="15"/>
    <col min="774" max="774" width="8.140625" style="15" customWidth="1"/>
    <col min="775" max="775" width="78.5703125" style="15" customWidth="1"/>
    <col min="776" max="776" width="18.5703125" style="15" customWidth="1"/>
    <col min="777" max="777" width="7.7109375" style="15" customWidth="1"/>
    <col min="778" max="1029" width="9.140625" style="15"/>
    <col min="1030" max="1030" width="8.140625" style="15" customWidth="1"/>
    <col min="1031" max="1031" width="78.5703125" style="15" customWidth="1"/>
    <col min="1032" max="1032" width="18.5703125" style="15" customWidth="1"/>
    <col min="1033" max="1033" width="7.7109375" style="15" customWidth="1"/>
    <col min="1034" max="1285" width="9.140625" style="15"/>
    <col min="1286" max="1286" width="8.140625" style="15" customWidth="1"/>
    <col min="1287" max="1287" width="78.5703125" style="15" customWidth="1"/>
    <col min="1288" max="1288" width="18.5703125" style="15" customWidth="1"/>
    <col min="1289" max="1289" width="7.7109375" style="15" customWidth="1"/>
    <col min="1290" max="1541" width="9.140625" style="15"/>
    <col min="1542" max="1542" width="8.140625" style="15" customWidth="1"/>
    <col min="1543" max="1543" width="78.5703125" style="15" customWidth="1"/>
    <col min="1544" max="1544" width="18.5703125" style="15" customWidth="1"/>
    <col min="1545" max="1545" width="7.7109375" style="15" customWidth="1"/>
    <col min="1546" max="1797" width="9.140625" style="15"/>
    <col min="1798" max="1798" width="8.140625" style="15" customWidth="1"/>
    <col min="1799" max="1799" width="78.5703125" style="15" customWidth="1"/>
    <col min="1800" max="1800" width="18.5703125" style="15" customWidth="1"/>
    <col min="1801" max="1801" width="7.7109375" style="15" customWidth="1"/>
    <col min="1802" max="2053" width="9.140625" style="15"/>
    <col min="2054" max="2054" width="8.140625" style="15" customWidth="1"/>
    <col min="2055" max="2055" width="78.5703125" style="15" customWidth="1"/>
    <col min="2056" max="2056" width="18.5703125" style="15" customWidth="1"/>
    <col min="2057" max="2057" width="7.7109375" style="15" customWidth="1"/>
    <col min="2058" max="2309" width="9.140625" style="15"/>
    <col min="2310" max="2310" width="8.140625" style="15" customWidth="1"/>
    <col min="2311" max="2311" width="78.5703125" style="15" customWidth="1"/>
    <col min="2312" max="2312" width="18.5703125" style="15" customWidth="1"/>
    <col min="2313" max="2313" width="7.7109375" style="15" customWidth="1"/>
    <col min="2314" max="2565" width="9.140625" style="15"/>
    <col min="2566" max="2566" width="8.140625" style="15" customWidth="1"/>
    <col min="2567" max="2567" width="78.5703125" style="15" customWidth="1"/>
    <col min="2568" max="2568" width="18.5703125" style="15" customWidth="1"/>
    <col min="2569" max="2569" width="7.7109375" style="15" customWidth="1"/>
    <col min="2570" max="2821" width="9.140625" style="15"/>
    <col min="2822" max="2822" width="8.140625" style="15" customWidth="1"/>
    <col min="2823" max="2823" width="78.5703125" style="15" customWidth="1"/>
    <col min="2824" max="2824" width="18.5703125" style="15" customWidth="1"/>
    <col min="2825" max="2825" width="7.7109375" style="15" customWidth="1"/>
    <col min="2826" max="3077" width="9.140625" style="15"/>
    <col min="3078" max="3078" width="8.140625" style="15" customWidth="1"/>
    <col min="3079" max="3079" width="78.5703125" style="15" customWidth="1"/>
    <col min="3080" max="3080" width="18.5703125" style="15" customWidth="1"/>
    <col min="3081" max="3081" width="7.7109375" style="15" customWidth="1"/>
    <col min="3082" max="3333" width="9.140625" style="15"/>
    <col min="3334" max="3334" width="8.140625" style="15" customWidth="1"/>
    <col min="3335" max="3335" width="78.5703125" style="15" customWidth="1"/>
    <col min="3336" max="3336" width="18.5703125" style="15" customWidth="1"/>
    <col min="3337" max="3337" width="7.7109375" style="15" customWidth="1"/>
    <col min="3338" max="3589" width="9.140625" style="15"/>
    <col min="3590" max="3590" width="8.140625" style="15" customWidth="1"/>
    <col min="3591" max="3591" width="78.5703125" style="15" customWidth="1"/>
    <col min="3592" max="3592" width="18.5703125" style="15" customWidth="1"/>
    <col min="3593" max="3593" width="7.7109375" style="15" customWidth="1"/>
    <col min="3594" max="3845" width="9.140625" style="15"/>
    <col min="3846" max="3846" width="8.140625" style="15" customWidth="1"/>
    <col min="3847" max="3847" width="78.5703125" style="15" customWidth="1"/>
    <col min="3848" max="3848" width="18.5703125" style="15" customWidth="1"/>
    <col min="3849" max="3849" width="7.7109375" style="15" customWidth="1"/>
    <col min="3850" max="4101" width="9.140625" style="15"/>
    <col min="4102" max="4102" width="8.140625" style="15" customWidth="1"/>
    <col min="4103" max="4103" width="78.5703125" style="15" customWidth="1"/>
    <col min="4104" max="4104" width="18.5703125" style="15" customWidth="1"/>
    <col min="4105" max="4105" width="7.7109375" style="15" customWidth="1"/>
    <col min="4106" max="4357" width="9.140625" style="15"/>
    <col min="4358" max="4358" width="8.140625" style="15" customWidth="1"/>
    <col min="4359" max="4359" width="78.5703125" style="15" customWidth="1"/>
    <col min="4360" max="4360" width="18.5703125" style="15" customWidth="1"/>
    <col min="4361" max="4361" width="7.7109375" style="15" customWidth="1"/>
    <col min="4362" max="4613" width="9.140625" style="15"/>
    <col min="4614" max="4614" width="8.140625" style="15" customWidth="1"/>
    <col min="4615" max="4615" width="78.5703125" style="15" customWidth="1"/>
    <col min="4616" max="4616" width="18.5703125" style="15" customWidth="1"/>
    <col min="4617" max="4617" width="7.7109375" style="15" customWidth="1"/>
    <col min="4618" max="4869" width="9.140625" style="15"/>
    <col min="4870" max="4870" width="8.140625" style="15" customWidth="1"/>
    <col min="4871" max="4871" width="78.5703125" style="15" customWidth="1"/>
    <col min="4872" max="4872" width="18.5703125" style="15" customWidth="1"/>
    <col min="4873" max="4873" width="7.7109375" style="15" customWidth="1"/>
    <col min="4874" max="5125" width="9.140625" style="15"/>
    <col min="5126" max="5126" width="8.140625" style="15" customWidth="1"/>
    <col min="5127" max="5127" width="78.5703125" style="15" customWidth="1"/>
    <col min="5128" max="5128" width="18.5703125" style="15" customWidth="1"/>
    <col min="5129" max="5129" width="7.7109375" style="15" customWidth="1"/>
    <col min="5130" max="5381" width="9.140625" style="15"/>
    <col min="5382" max="5382" width="8.140625" style="15" customWidth="1"/>
    <col min="5383" max="5383" width="78.5703125" style="15" customWidth="1"/>
    <col min="5384" max="5384" width="18.5703125" style="15" customWidth="1"/>
    <col min="5385" max="5385" width="7.7109375" style="15" customWidth="1"/>
    <col min="5386" max="5637" width="9.140625" style="15"/>
    <col min="5638" max="5638" width="8.140625" style="15" customWidth="1"/>
    <col min="5639" max="5639" width="78.5703125" style="15" customWidth="1"/>
    <col min="5640" max="5640" width="18.5703125" style="15" customWidth="1"/>
    <col min="5641" max="5641" width="7.7109375" style="15" customWidth="1"/>
    <col min="5642" max="5893" width="9.140625" style="15"/>
    <col min="5894" max="5894" width="8.140625" style="15" customWidth="1"/>
    <col min="5895" max="5895" width="78.5703125" style="15" customWidth="1"/>
    <col min="5896" max="5896" width="18.5703125" style="15" customWidth="1"/>
    <col min="5897" max="5897" width="7.7109375" style="15" customWidth="1"/>
    <col min="5898" max="6149" width="9.140625" style="15"/>
    <col min="6150" max="6150" width="8.140625" style="15" customWidth="1"/>
    <col min="6151" max="6151" width="78.5703125" style="15" customWidth="1"/>
    <col min="6152" max="6152" width="18.5703125" style="15" customWidth="1"/>
    <col min="6153" max="6153" width="7.7109375" style="15" customWidth="1"/>
    <col min="6154" max="6405" width="9.140625" style="15"/>
    <col min="6406" max="6406" width="8.140625" style="15" customWidth="1"/>
    <col min="6407" max="6407" width="78.5703125" style="15" customWidth="1"/>
    <col min="6408" max="6408" width="18.5703125" style="15" customWidth="1"/>
    <col min="6409" max="6409" width="7.7109375" style="15" customWidth="1"/>
    <col min="6410" max="6661" width="9.140625" style="15"/>
    <col min="6662" max="6662" width="8.140625" style="15" customWidth="1"/>
    <col min="6663" max="6663" width="78.5703125" style="15" customWidth="1"/>
    <col min="6664" max="6664" width="18.5703125" style="15" customWidth="1"/>
    <col min="6665" max="6665" width="7.7109375" style="15" customWidth="1"/>
    <col min="6666" max="6917" width="9.140625" style="15"/>
    <col min="6918" max="6918" width="8.140625" style="15" customWidth="1"/>
    <col min="6919" max="6919" width="78.5703125" style="15" customWidth="1"/>
    <col min="6920" max="6920" width="18.5703125" style="15" customWidth="1"/>
    <col min="6921" max="6921" width="7.7109375" style="15" customWidth="1"/>
    <col min="6922" max="7173" width="9.140625" style="15"/>
    <col min="7174" max="7174" width="8.140625" style="15" customWidth="1"/>
    <col min="7175" max="7175" width="78.5703125" style="15" customWidth="1"/>
    <col min="7176" max="7176" width="18.5703125" style="15" customWidth="1"/>
    <col min="7177" max="7177" width="7.7109375" style="15" customWidth="1"/>
    <col min="7178" max="7429" width="9.140625" style="15"/>
    <col min="7430" max="7430" width="8.140625" style="15" customWidth="1"/>
    <col min="7431" max="7431" width="78.5703125" style="15" customWidth="1"/>
    <col min="7432" max="7432" width="18.5703125" style="15" customWidth="1"/>
    <col min="7433" max="7433" width="7.7109375" style="15" customWidth="1"/>
    <col min="7434" max="7685" width="9.140625" style="15"/>
    <col min="7686" max="7686" width="8.140625" style="15" customWidth="1"/>
    <col min="7687" max="7687" width="78.5703125" style="15" customWidth="1"/>
    <col min="7688" max="7688" width="18.5703125" style="15" customWidth="1"/>
    <col min="7689" max="7689" width="7.7109375" style="15" customWidth="1"/>
    <col min="7690" max="7941" width="9.140625" style="15"/>
    <col min="7942" max="7942" width="8.140625" style="15" customWidth="1"/>
    <col min="7943" max="7943" width="78.5703125" style="15" customWidth="1"/>
    <col min="7944" max="7944" width="18.5703125" style="15" customWidth="1"/>
    <col min="7945" max="7945" width="7.7109375" style="15" customWidth="1"/>
    <col min="7946" max="8197" width="9.140625" style="15"/>
    <col min="8198" max="8198" width="8.140625" style="15" customWidth="1"/>
    <col min="8199" max="8199" width="78.5703125" style="15" customWidth="1"/>
    <col min="8200" max="8200" width="18.5703125" style="15" customWidth="1"/>
    <col min="8201" max="8201" width="7.7109375" style="15" customWidth="1"/>
    <col min="8202" max="8453" width="9.140625" style="15"/>
    <col min="8454" max="8454" width="8.140625" style="15" customWidth="1"/>
    <col min="8455" max="8455" width="78.5703125" style="15" customWidth="1"/>
    <col min="8456" max="8456" width="18.5703125" style="15" customWidth="1"/>
    <col min="8457" max="8457" width="7.7109375" style="15" customWidth="1"/>
    <col min="8458" max="8709" width="9.140625" style="15"/>
    <col min="8710" max="8710" width="8.140625" style="15" customWidth="1"/>
    <col min="8711" max="8711" width="78.5703125" style="15" customWidth="1"/>
    <col min="8712" max="8712" width="18.5703125" style="15" customWidth="1"/>
    <col min="8713" max="8713" width="7.7109375" style="15" customWidth="1"/>
    <col min="8714" max="8965" width="9.140625" style="15"/>
    <col min="8966" max="8966" width="8.140625" style="15" customWidth="1"/>
    <col min="8967" max="8967" width="78.5703125" style="15" customWidth="1"/>
    <col min="8968" max="8968" width="18.5703125" style="15" customWidth="1"/>
    <col min="8969" max="8969" width="7.7109375" style="15" customWidth="1"/>
    <col min="8970" max="9221" width="9.140625" style="15"/>
    <col min="9222" max="9222" width="8.140625" style="15" customWidth="1"/>
    <col min="9223" max="9223" width="78.5703125" style="15" customWidth="1"/>
    <col min="9224" max="9224" width="18.5703125" style="15" customWidth="1"/>
    <col min="9225" max="9225" width="7.7109375" style="15" customWidth="1"/>
    <col min="9226" max="9477" width="9.140625" style="15"/>
    <col min="9478" max="9478" width="8.140625" style="15" customWidth="1"/>
    <col min="9479" max="9479" width="78.5703125" style="15" customWidth="1"/>
    <col min="9480" max="9480" width="18.5703125" style="15" customWidth="1"/>
    <col min="9481" max="9481" width="7.7109375" style="15" customWidth="1"/>
    <col min="9482" max="9733" width="9.140625" style="15"/>
    <col min="9734" max="9734" width="8.140625" style="15" customWidth="1"/>
    <col min="9735" max="9735" width="78.5703125" style="15" customWidth="1"/>
    <col min="9736" max="9736" width="18.5703125" style="15" customWidth="1"/>
    <col min="9737" max="9737" width="7.7109375" style="15" customWidth="1"/>
    <col min="9738" max="9989" width="9.140625" style="15"/>
    <col min="9990" max="9990" width="8.140625" style="15" customWidth="1"/>
    <col min="9991" max="9991" width="78.5703125" style="15" customWidth="1"/>
    <col min="9992" max="9992" width="18.5703125" style="15" customWidth="1"/>
    <col min="9993" max="9993" width="7.7109375" style="15" customWidth="1"/>
    <col min="9994" max="10245" width="9.140625" style="15"/>
    <col min="10246" max="10246" width="8.140625" style="15" customWidth="1"/>
    <col min="10247" max="10247" width="78.5703125" style="15" customWidth="1"/>
    <col min="10248" max="10248" width="18.5703125" style="15" customWidth="1"/>
    <col min="10249" max="10249" width="7.7109375" style="15" customWidth="1"/>
    <col min="10250" max="10501" width="9.140625" style="15"/>
    <col min="10502" max="10502" width="8.140625" style="15" customWidth="1"/>
    <col min="10503" max="10503" width="78.5703125" style="15" customWidth="1"/>
    <col min="10504" max="10504" width="18.5703125" style="15" customWidth="1"/>
    <col min="10505" max="10505" width="7.7109375" style="15" customWidth="1"/>
    <col min="10506" max="10757" width="9.140625" style="15"/>
    <col min="10758" max="10758" width="8.140625" style="15" customWidth="1"/>
    <col min="10759" max="10759" width="78.5703125" style="15" customWidth="1"/>
    <col min="10760" max="10760" width="18.5703125" style="15" customWidth="1"/>
    <col min="10761" max="10761" width="7.7109375" style="15" customWidth="1"/>
    <col min="10762" max="11013" width="9.140625" style="15"/>
    <col min="11014" max="11014" width="8.140625" style="15" customWidth="1"/>
    <col min="11015" max="11015" width="78.5703125" style="15" customWidth="1"/>
    <col min="11016" max="11016" width="18.5703125" style="15" customWidth="1"/>
    <col min="11017" max="11017" width="7.7109375" style="15" customWidth="1"/>
    <col min="11018" max="11269" width="9.140625" style="15"/>
    <col min="11270" max="11270" width="8.140625" style="15" customWidth="1"/>
    <col min="11271" max="11271" width="78.5703125" style="15" customWidth="1"/>
    <col min="11272" max="11272" width="18.5703125" style="15" customWidth="1"/>
    <col min="11273" max="11273" width="7.7109375" style="15" customWidth="1"/>
    <col min="11274" max="11525" width="9.140625" style="15"/>
    <col min="11526" max="11526" width="8.140625" style="15" customWidth="1"/>
    <col min="11527" max="11527" width="78.5703125" style="15" customWidth="1"/>
    <col min="11528" max="11528" width="18.5703125" style="15" customWidth="1"/>
    <col min="11529" max="11529" width="7.7109375" style="15" customWidth="1"/>
    <col min="11530" max="11781" width="9.140625" style="15"/>
    <col min="11782" max="11782" width="8.140625" style="15" customWidth="1"/>
    <col min="11783" max="11783" width="78.5703125" style="15" customWidth="1"/>
    <col min="11784" max="11784" width="18.5703125" style="15" customWidth="1"/>
    <col min="11785" max="11785" width="7.7109375" style="15" customWidth="1"/>
    <col min="11786" max="12037" width="9.140625" style="15"/>
    <col min="12038" max="12038" width="8.140625" style="15" customWidth="1"/>
    <col min="12039" max="12039" width="78.5703125" style="15" customWidth="1"/>
    <col min="12040" max="12040" width="18.5703125" style="15" customWidth="1"/>
    <col min="12041" max="12041" width="7.7109375" style="15" customWidth="1"/>
    <col min="12042" max="12293" width="9.140625" style="15"/>
    <col min="12294" max="12294" width="8.140625" style="15" customWidth="1"/>
    <col min="12295" max="12295" width="78.5703125" style="15" customWidth="1"/>
    <col min="12296" max="12296" width="18.5703125" style="15" customWidth="1"/>
    <col min="12297" max="12297" width="7.7109375" style="15" customWidth="1"/>
    <col min="12298" max="12549" width="9.140625" style="15"/>
    <col min="12550" max="12550" width="8.140625" style="15" customWidth="1"/>
    <col min="12551" max="12551" width="78.5703125" style="15" customWidth="1"/>
    <col min="12552" max="12552" width="18.5703125" style="15" customWidth="1"/>
    <col min="12553" max="12553" width="7.7109375" style="15" customWidth="1"/>
    <col min="12554" max="12805" width="9.140625" style="15"/>
    <col min="12806" max="12806" width="8.140625" style="15" customWidth="1"/>
    <col min="12807" max="12807" width="78.5703125" style="15" customWidth="1"/>
    <col min="12808" max="12808" width="18.5703125" style="15" customWidth="1"/>
    <col min="12809" max="12809" width="7.7109375" style="15" customWidth="1"/>
    <col min="12810" max="13061" width="9.140625" style="15"/>
    <col min="13062" max="13062" width="8.140625" style="15" customWidth="1"/>
    <col min="13063" max="13063" width="78.5703125" style="15" customWidth="1"/>
    <col min="13064" max="13064" width="18.5703125" style="15" customWidth="1"/>
    <col min="13065" max="13065" width="7.7109375" style="15" customWidth="1"/>
    <col min="13066" max="13317" width="9.140625" style="15"/>
    <col min="13318" max="13318" width="8.140625" style="15" customWidth="1"/>
    <col min="13319" max="13319" width="78.5703125" style="15" customWidth="1"/>
    <col min="13320" max="13320" width="18.5703125" style="15" customWidth="1"/>
    <col min="13321" max="13321" width="7.7109375" style="15" customWidth="1"/>
    <col min="13322" max="13573" width="9.140625" style="15"/>
    <col min="13574" max="13574" width="8.140625" style="15" customWidth="1"/>
    <col min="13575" max="13575" width="78.5703125" style="15" customWidth="1"/>
    <col min="13576" max="13576" width="18.5703125" style="15" customWidth="1"/>
    <col min="13577" max="13577" width="7.7109375" style="15" customWidth="1"/>
    <col min="13578" max="13829" width="9.140625" style="15"/>
    <col min="13830" max="13830" width="8.140625" style="15" customWidth="1"/>
    <col min="13831" max="13831" width="78.5703125" style="15" customWidth="1"/>
    <col min="13832" max="13832" width="18.5703125" style="15" customWidth="1"/>
    <col min="13833" max="13833" width="7.7109375" style="15" customWidth="1"/>
    <col min="13834" max="14085" width="9.140625" style="15"/>
    <col min="14086" max="14086" width="8.140625" style="15" customWidth="1"/>
    <col min="14087" max="14087" width="78.5703125" style="15" customWidth="1"/>
    <col min="14088" max="14088" width="18.5703125" style="15" customWidth="1"/>
    <col min="14089" max="14089" width="7.7109375" style="15" customWidth="1"/>
    <col min="14090" max="14341" width="9.140625" style="15"/>
    <col min="14342" max="14342" width="8.140625" style="15" customWidth="1"/>
    <col min="14343" max="14343" width="78.5703125" style="15" customWidth="1"/>
    <col min="14344" max="14344" width="18.5703125" style="15" customWidth="1"/>
    <col min="14345" max="14345" width="7.7109375" style="15" customWidth="1"/>
    <col min="14346" max="14597" width="9.140625" style="15"/>
    <col min="14598" max="14598" width="8.140625" style="15" customWidth="1"/>
    <col min="14599" max="14599" width="78.5703125" style="15" customWidth="1"/>
    <col min="14600" max="14600" width="18.5703125" style="15" customWidth="1"/>
    <col min="14601" max="14601" width="7.7109375" style="15" customWidth="1"/>
    <col min="14602" max="14853" width="9.140625" style="15"/>
    <col min="14854" max="14854" width="8.140625" style="15" customWidth="1"/>
    <col min="14855" max="14855" width="78.5703125" style="15" customWidth="1"/>
    <col min="14856" max="14856" width="18.5703125" style="15" customWidth="1"/>
    <col min="14857" max="14857" width="7.7109375" style="15" customWidth="1"/>
    <col min="14858" max="15109" width="9.140625" style="15"/>
    <col min="15110" max="15110" width="8.140625" style="15" customWidth="1"/>
    <col min="15111" max="15111" width="78.5703125" style="15" customWidth="1"/>
    <col min="15112" max="15112" width="18.5703125" style="15" customWidth="1"/>
    <col min="15113" max="15113" width="7.7109375" style="15" customWidth="1"/>
    <col min="15114" max="15365" width="9.140625" style="15"/>
    <col min="15366" max="15366" width="8.140625" style="15" customWidth="1"/>
    <col min="15367" max="15367" width="78.5703125" style="15" customWidth="1"/>
    <col min="15368" max="15368" width="18.5703125" style="15" customWidth="1"/>
    <col min="15369" max="15369" width="7.7109375" style="15" customWidth="1"/>
    <col min="15370" max="15621" width="9.140625" style="15"/>
    <col min="15622" max="15622" width="8.140625" style="15" customWidth="1"/>
    <col min="15623" max="15623" width="78.5703125" style="15" customWidth="1"/>
    <col min="15624" max="15624" width="18.5703125" style="15" customWidth="1"/>
    <col min="15625" max="15625" width="7.7109375" style="15" customWidth="1"/>
    <col min="15626" max="15877" width="9.140625" style="15"/>
    <col min="15878" max="15878" width="8.140625" style="15" customWidth="1"/>
    <col min="15879" max="15879" width="78.5703125" style="15" customWidth="1"/>
    <col min="15880" max="15880" width="18.5703125" style="15" customWidth="1"/>
    <col min="15881" max="15881" width="7.7109375" style="15" customWidth="1"/>
    <col min="15882" max="16133" width="9.140625" style="15"/>
    <col min="16134" max="16134" width="8.140625" style="15" customWidth="1"/>
    <col min="16135" max="16135" width="78.5703125" style="15" customWidth="1"/>
    <col min="16136" max="16136" width="18.5703125" style="15" customWidth="1"/>
    <col min="16137" max="16137" width="7.7109375" style="15" customWidth="1"/>
    <col min="16138" max="16384" width="9.140625" style="15"/>
  </cols>
  <sheetData>
    <row r="1" spans="1:10" ht="15.95" customHeight="1" x14ac:dyDescent="0.25">
      <c r="A1" s="556" t="s">
        <v>75</v>
      </c>
      <c r="B1" s="556"/>
      <c r="C1" s="556"/>
      <c r="D1" s="167"/>
      <c r="E1" s="135"/>
      <c r="F1" s="135"/>
      <c r="G1" s="135"/>
      <c r="H1" s="135"/>
      <c r="I1" s="144"/>
      <c r="J1" s="144"/>
    </row>
    <row r="2" spans="1:10" ht="15.95" customHeight="1" thickBot="1" x14ac:dyDescent="0.3">
      <c r="A2" s="555" t="s">
        <v>76</v>
      </c>
      <c r="B2" s="555"/>
      <c r="C2" s="16"/>
      <c r="D2" s="16"/>
      <c r="E2" s="16"/>
      <c r="F2" s="16"/>
      <c r="G2" s="16"/>
      <c r="H2" s="16"/>
      <c r="I2" s="16"/>
      <c r="J2" s="16" t="s">
        <v>303</v>
      </c>
    </row>
    <row r="3" spans="1:10" ht="48.75" thickBot="1" x14ac:dyDescent="0.3">
      <c r="A3" s="17" t="s">
        <v>78</v>
      </c>
      <c r="B3" s="18" t="s">
        <v>79</v>
      </c>
      <c r="C3" s="19" t="s">
        <v>322</v>
      </c>
      <c r="D3" s="19" t="s">
        <v>326</v>
      </c>
      <c r="E3" s="19" t="s">
        <v>295</v>
      </c>
      <c r="F3" s="19" t="s">
        <v>296</v>
      </c>
      <c r="G3" s="19" t="s">
        <v>297</v>
      </c>
      <c r="H3" s="19" t="s">
        <v>296</v>
      </c>
      <c r="I3" s="19" t="s">
        <v>320</v>
      </c>
      <c r="J3" s="19" t="s">
        <v>321</v>
      </c>
    </row>
    <row r="4" spans="1:10" s="23" customFormat="1" ht="12" customHeight="1" thickBot="1" x14ac:dyDescent="0.25">
      <c r="A4" s="20">
        <v>1</v>
      </c>
      <c r="B4" s="21">
        <v>2</v>
      </c>
      <c r="C4" s="22">
        <v>3</v>
      </c>
      <c r="D4" s="22"/>
      <c r="E4" s="22">
        <v>3</v>
      </c>
      <c r="F4" s="22">
        <v>3</v>
      </c>
      <c r="G4" s="22">
        <v>3</v>
      </c>
      <c r="H4" s="22">
        <v>3</v>
      </c>
      <c r="I4" s="22">
        <v>4</v>
      </c>
      <c r="J4" s="22">
        <v>3</v>
      </c>
    </row>
    <row r="5" spans="1:10" s="26" customFormat="1" ht="12" customHeight="1" thickBot="1" x14ac:dyDescent="0.25">
      <c r="A5" s="24" t="s">
        <v>1</v>
      </c>
      <c r="B5" s="25" t="s">
        <v>301</v>
      </c>
      <c r="C5" s="11"/>
      <c r="D5" s="11"/>
      <c r="E5" s="11"/>
      <c r="F5" s="11"/>
      <c r="G5" s="11"/>
      <c r="H5" s="11"/>
      <c r="I5" s="11"/>
      <c r="J5" s="11"/>
    </row>
    <row r="6" spans="1:10" s="26" customFormat="1" ht="12" customHeight="1" thickBot="1" x14ac:dyDescent="0.25">
      <c r="A6" s="24" t="s">
        <v>6</v>
      </c>
      <c r="B6" s="35" t="s">
        <v>80</v>
      </c>
      <c r="C6" s="11">
        <f>+C7+C8+C9+C10+C11</f>
        <v>160234781</v>
      </c>
      <c r="D6" s="11">
        <f t="shared" ref="D6:H6" si="0">+D7+D8+D9+D10+D11</f>
        <v>192000792</v>
      </c>
      <c r="E6" s="11">
        <f t="shared" si="0"/>
        <v>7721357</v>
      </c>
      <c r="F6" s="11">
        <f t="shared" si="0"/>
        <v>199722149</v>
      </c>
      <c r="G6" s="11">
        <f t="shared" si="0"/>
        <v>0</v>
      </c>
      <c r="H6" s="11">
        <f t="shared" si="0"/>
        <v>199722149</v>
      </c>
      <c r="I6" s="11">
        <f t="shared" ref="I6" si="1">+I7+I8+I9+I10+I11</f>
        <v>200128560</v>
      </c>
      <c r="J6" s="149">
        <f>I6/F6*100</f>
        <v>100.20348819699511</v>
      </c>
    </row>
    <row r="7" spans="1:10" s="26" customFormat="1" ht="12" customHeight="1" x14ac:dyDescent="0.2">
      <c r="A7" s="27" t="s">
        <v>7</v>
      </c>
      <c r="B7" s="28" t="s">
        <v>8</v>
      </c>
      <c r="C7" s="29">
        <f>'1.2.sz.mell.'!C7+'1.3.sz.mell.'!C7+'1.4.sz.mell.'!C7</f>
        <v>0</v>
      </c>
      <c r="D7" s="29">
        <f>'1.2.sz.mell.'!D7+'1.3.sz.mell.'!D7+'1.4.sz.mell.'!D7</f>
        <v>0</v>
      </c>
      <c r="E7" s="29">
        <f>'1.2.sz.mell.'!E7+'1.3.sz.mell.'!E7+'1.4.sz.mell.'!E7</f>
        <v>0</v>
      </c>
      <c r="F7" s="29">
        <f>'1.2.sz.mell.'!F7+'1.3.sz.mell.'!F7+'1.4.sz.mell.'!F7</f>
        <v>0</v>
      </c>
      <c r="G7" s="29">
        <f>'1.2.sz.mell.'!G7+'1.3.sz.mell.'!G7+'1.4.sz.mell.'!G7</f>
        <v>0</v>
      </c>
      <c r="H7" s="29">
        <f>'1.2.sz.mell.'!H7+'1.3.sz.mell.'!H7+'1.4.sz.mell.'!H7</f>
        <v>0</v>
      </c>
      <c r="I7" s="29">
        <f>'1.2.sz.mell.'!I7+'1.3.sz.mell.'!I7+'1.4.sz.mell.'!I7</f>
        <v>0</v>
      </c>
      <c r="J7" s="146"/>
    </row>
    <row r="8" spans="1:10" s="26" customFormat="1" ht="12" customHeight="1" x14ac:dyDescent="0.2">
      <c r="A8" s="30" t="s">
        <v>9</v>
      </c>
      <c r="B8" s="31" t="s">
        <v>81</v>
      </c>
      <c r="C8" s="32">
        <f>'1.2.sz.mell.'!C8+'1.3.sz.mell.'!C8+'1.4.sz.mell.'!C8</f>
        <v>0</v>
      </c>
      <c r="D8" s="32">
        <f>'1.2.sz.mell.'!D8+'1.3.sz.mell.'!D8+'1.4.sz.mell.'!D8</f>
        <v>0</v>
      </c>
      <c r="E8" s="32">
        <f>'1.2.sz.mell.'!E8+'1.3.sz.mell.'!E8+'1.4.sz.mell.'!E8</f>
        <v>0</v>
      </c>
      <c r="F8" s="32">
        <f>'1.2.sz.mell.'!F8+'1.3.sz.mell.'!F8+'1.4.sz.mell.'!F8</f>
        <v>0</v>
      </c>
      <c r="G8" s="32">
        <f>'1.2.sz.mell.'!G8+'1.3.sz.mell.'!G8+'1.4.sz.mell.'!G8</f>
        <v>0</v>
      </c>
      <c r="H8" s="32">
        <f>'1.2.sz.mell.'!H8+'1.3.sz.mell.'!H8+'1.4.sz.mell.'!H8</f>
        <v>0</v>
      </c>
      <c r="I8" s="32">
        <f>'1.2.sz.mell.'!I8+'1.3.sz.mell.'!I8+'1.4.sz.mell.'!I8</f>
        <v>0</v>
      </c>
      <c r="J8" s="147"/>
    </row>
    <row r="9" spans="1:10" s="26" customFormat="1" ht="12" customHeight="1" x14ac:dyDescent="0.2">
      <c r="A9" s="30" t="s">
        <v>10</v>
      </c>
      <c r="B9" s="31" t="s">
        <v>82</v>
      </c>
      <c r="C9" s="32">
        <f>'1.2.sz.mell.'!C9+'1.3.sz.mell.'!C9+'1.4.sz.mell.'!C9</f>
        <v>0</v>
      </c>
      <c r="D9" s="32">
        <f>'1.2.sz.mell.'!D9+'1.3.sz.mell.'!D9+'1.4.sz.mell.'!D9</f>
        <v>0</v>
      </c>
      <c r="E9" s="32">
        <f>'1.2.sz.mell.'!E9+'1.3.sz.mell.'!E9+'1.4.sz.mell.'!E9</f>
        <v>0</v>
      </c>
      <c r="F9" s="32">
        <f>'1.2.sz.mell.'!F9+'1.3.sz.mell.'!F9+'1.4.sz.mell.'!F9</f>
        <v>0</v>
      </c>
      <c r="G9" s="32">
        <f>'1.2.sz.mell.'!G9+'1.3.sz.mell.'!G9+'1.4.sz.mell.'!G9</f>
        <v>0</v>
      </c>
      <c r="H9" s="32">
        <f>'1.2.sz.mell.'!H9+'1.3.sz.mell.'!H9+'1.4.sz.mell.'!H9</f>
        <v>0</v>
      </c>
      <c r="I9" s="32">
        <f>'1.2.sz.mell.'!I9+'1.3.sz.mell.'!I9+'1.4.sz.mell.'!I9</f>
        <v>0</v>
      </c>
      <c r="J9" s="147"/>
    </row>
    <row r="10" spans="1:10" s="26" customFormat="1" ht="12" customHeight="1" x14ac:dyDescent="0.2">
      <c r="A10" s="30" t="s">
        <v>11</v>
      </c>
      <c r="B10" s="31" t="s">
        <v>83</v>
      </c>
      <c r="C10" s="32">
        <f>'1.2.sz.mell.'!C10+'1.3.sz.mell.'!C10+'1.4.sz.mell.'!C10</f>
        <v>0</v>
      </c>
      <c r="D10" s="32">
        <f>'1.2.sz.mell.'!D10+'1.3.sz.mell.'!D10+'1.4.sz.mell.'!D10</f>
        <v>0</v>
      </c>
      <c r="E10" s="32">
        <f>'1.2.sz.mell.'!E10+'1.3.sz.mell.'!E10+'1.4.sz.mell.'!E10</f>
        <v>0</v>
      </c>
      <c r="F10" s="32">
        <f>'1.2.sz.mell.'!F10+'1.3.sz.mell.'!F10+'1.4.sz.mell.'!F10</f>
        <v>0</v>
      </c>
      <c r="G10" s="32">
        <f>'1.2.sz.mell.'!G10+'1.3.sz.mell.'!G10+'1.4.sz.mell.'!G10</f>
        <v>0</v>
      </c>
      <c r="H10" s="32">
        <f>'1.2.sz.mell.'!H10+'1.3.sz.mell.'!H10+'1.4.sz.mell.'!H10</f>
        <v>0</v>
      </c>
      <c r="I10" s="32">
        <f>'1.2.sz.mell.'!I10+'1.3.sz.mell.'!I10+'1.4.sz.mell.'!I10</f>
        <v>0</v>
      </c>
      <c r="J10" s="147"/>
    </row>
    <row r="11" spans="1:10" s="26" customFormat="1" ht="12" customHeight="1" x14ac:dyDescent="0.2">
      <c r="A11" s="30" t="s">
        <v>84</v>
      </c>
      <c r="B11" s="31" t="s">
        <v>85</v>
      </c>
      <c r="C11" s="32">
        <f>'1.2.sz.mell.'!C11+'1.3.sz.mell.'!C11+'1.4.sz.mell.'!C11</f>
        <v>160234781</v>
      </c>
      <c r="D11" s="32">
        <f>'1.2.sz.mell.'!D11+'1.3.sz.mell.'!D11+'1.4.sz.mell.'!D11</f>
        <v>192000792</v>
      </c>
      <c r="E11" s="32">
        <f>'1.2.sz.mell.'!E11+'1.3.sz.mell.'!E11+'1.4.sz.mell.'!E11</f>
        <v>7721357</v>
      </c>
      <c r="F11" s="32">
        <f>'1.2.sz.mell.'!F11+'1.3.sz.mell.'!F11+'1.4.sz.mell.'!F11</f>
        <v>199722149</v>
      </c>
      <c r="G11" s="32">
        <f>'1.2.sz.mell.'!G11+'1.3.sz.mell.'!G11+'1.4.sz.mell.'!G11</f>
        <v>0</v>
      </c>
      <c r="H11" s="32">
        <f>'1.2.sz.mell.'!H11+'1.3.sz.mell.'!H11+'1.4.sz.mell.'!H11</f>
        <v>199722149</v>
      </c>
      <c r="I11" s="32">
        <f>'1.2.sz.mell.'!I11+'1.3.sz.mell.'!I11+'1.4.sz.mell.'!I11</f>
        <v>200128560</v>
      </c>
      <c r="J11" s="147">
        <f t="shared" ref="J11:J66" si="2">I11/F11*100</f>
        <v>100.20348819699511</v>
      </c>
    </row>
    <row r="12" spans="1:10" s="26" customFormat="1" ht="12" customHeight="1" thickBot="1" x14ac:dyDescent="0.25">
      <c r="A12" s="33" t="s">
        <v>86</v>
      </c>
      <c r="B12" s="34" t="s">
        <v>87</v>
      </c>
      <c r="C12" s="36">
        <f>'1.2.sz.mell.'!C12+'1.3.sz.mell.'!C12+'1.4.sz.mell.'!C12</f>
        <v>6566781</v>
      </c>
      <c r="D12" s="36">
        <f>'1.2.sz.mell.'!D12+'1.3.sz.mell.'!D12+'1.4.sz.mell.'!D12</f>
        <v>9534781</v>
      </c>
      <c r="E12" s="36">
        <f>'1.2.sz.mell.'!E12+'1.3.sz.mell.'!E12+'1.4.sz.mell.'!E12</f>
        <v>3036851</v>
      </c>
      <c r="F12" s="36">
        <f>'1.2.sz.mell.'!F12+'1.3.sz.mell.'!F12+'1.4.sz.mell.'!F12</f>
        <v>12571632</v>
      </c>
      <c r="G12" s="36">
        <f>'1.2.sz.mell.'!G12+'1.3.sz.mell.'!G12+'1.4.sz.mell.'!G12</f>
        <v>0</v>
      </c>
      <c r="H12" s="36">
        <f>'1.2.sz.mell.'!H12+'1.3.sz.mell.'!H12+'1.4.sz.mell.'!H12</f>
        <v>12571632</v>
      </c>
      <c r="I12" s="36">
        <f>'1.2.sz.mell.'!I12+'1.3.sz.mell.'!I12+'1.4.sz.mell.'!I12</f>
        <v>8001632</v>
      </c>
      <c r="J12" s="148">
        <f t="shared" si="2"/>
        <v>63.648315509076305</v>
      </c>
    </row>
    <row r="13" spans="1:10" s="26" customFormat="1" ht="12" customHeight="1" thickBot="1" x14ac:dyDescent="0.25">
      <c r="A13" s="24" t="s">
        <v>12</v>
      </c>
      <c r="B13" s="25" t="s">
        <v>88</v>
      </c>
      <c r="C13" s="11">
        <f>+C14+C15+C16+C17+C18</f>
        <v>0</v>
      </c>
      <c r="D13" s="11">
        <f t="shared" ref="D13:H13" si="3">+D14+D15+D16+D17+D18</f>
        <v>0</v>
      </c>
      <c r="E13" s="11">
        <f t="shared" si="3"/>
        <v>0</v>
      </c>
      <c r="F13" s="11">
        <f t="shared" si="3"/>
        <v>0</v>
      </c>
      <c r="G13" s="11">
        <f t="shared" si="3"/>
        <v>0</v>
      </c>
      <c r="H13" s="11">
        <f t="shared" si="3"/>
        <v>0</v>
      </c>
      <c r="I13" s="11">
        <f t="shared" ref="I13" si="4">+I14+I15+I16+I17+I18</f>
        <v>0</v>
      </c>
      <c r="J13" s="149"/>
    </row>
    <row r="14" spans="1:10" s="26" customFormat="1" ht="12" customHeight="1" x14ac:dyDescent="0.2">
      <c r="A14" s="27" t="s">
        <v>89</v>
      </c>
      <c r="B14" s="28" t="s">
        <v>90</v>
      </c>
      <c r="C14" s="29">
        <f>'1.2.sz.mell.'!C14+'1.3.sz.mell.'!C14+'1.4.sz.mell.'!C14</f>
        <v>0</v>
      </c>
      <c r="D14" s="29">
        <f>'1.2.sz.mell.'!D14+'1.3.sz.mell.'!D14+'1.4.sz.mell.'!D14</f>
        <v>0</v>
      </c>
      <c r="E14" s="29">
        <f>'1.2.sz.mell.'!E14+'1.3.sz.mell.'!E14+'1.4.sz.mell.'!E14</f>
        <v>0</v>
      </c>
      <c r="F14" s="29">
        <f>'1.2.sz.mell.'!F14+'1.3.sz.mell.'!F14+'1.4.sz.mell.'!F14</f>
        <v>0</v>
      </c>
      <c r="G14" s="29">
        <f>'1.2.sz.mell.'!G14+'1.3.sz.mell.'!G14+'1.4.sz.mell.'!G14</f>
        <v>0</v>
      </c>
      <c r="H14" s="29">
        <f>'1.2.sz.mell.'!H14+'1.3.sz.mell.'!H14+'1.4.sz.mell.'!H14</f>
        <v>0</v>
      </c>
      <c r="I14" s="29">
        <f>'1.2.sz.mell.'!I14+'1.3.sz.mell.'!I14+'1.4.sz.mell.'!I14</f>
        <v>0</v>
      </c>
      <c r="J14" s="146"/>
    </row>
    <row r="15" spans="1:10" s="26" customFormat="1" ht="12" customHeight="1" x14ac:dyDescent="0.2">
      <c r="A15" s="30" t="s">
        <v>91</v>
      </c>
      <c r="B15" s="31" t="s">
        <v>92</v>
      </c>
      <c r="C15" s="32">
        <f>'1.2.sz.mell.'!C15+'1.3.sz.mell.'!C15+'1.4.sz.mell.'!C15</f>
        <v>0</v>
      </c>
      <c r="D15" s="32">
        <f>'1.2.sz.mell.'!D15+'1.3.sz.mell.'!D15+'1.4.sz.mell.'!D15</f>
        <v>0</v>
      </c>
      <c r="E15" s="32">
        <f>'1.2.sz.mell.'!E15+'1.3.sz.mell.'!E15+'1.4.sz.mell.'!E15</f>
        <v>0</v>
      </c>
      <c r="F15" s="32">
        <f>'1.2.sz.mell.'!F15+'1.3.sz.mell.'!F15+'1.4.sz.mell.'!F15</f>
        <v>0</v>
      </c>
      <c r="G15" s="32">
        <f>'1.2.sz.mell.'!G15+'1.3.sz.mell.'!G15+'1.4.sz.mell.'!G15</f>
        <v>0</v>
      </c>
      <c r="H15" s="32">
        <f>'1.2.sz.mell.'!H15+'1.3.sz.mell.'!H15+'1.4.sz.mell.'!H15</f>
        <v>0</v>
      </c>
      <c r="I15" s="32">
        <f>'1.2.sz.mell.'!I15+'1.3.sz.mell.'!I15+'1.4.sz.mell.'!I15</f>
        <v>0</v>
      </c>
      <c r="J15" s="147"/>
    </row>
    <row r="16" spans="1:10" s="26" customFormat="1" ht="12" customHeight="1" x14ac:dyDescent="0.2">
      <c r="A16" s="30" t="s">
        <v>93</v>
      </c>
      <c r="B16" s="31" t="s">
        <v>94</v>
      </c>
      <c r="C16" s="32">
        <f>'1.2.sz.mell.'!C16+'1.3.sz.mell.'!C16+'1.4.sz.mell.'!C16</f>
        <v>0</v>
      </c>
      <c r="D16" s="32">
        <f>'1.2.sz.mell.'!D16+'1.3.sz.mell.'!D16+'1.4.sz.mell.'!D16</f>
        <v>0</v>
      </c>
      <c r="E16" s="32">
        <f>'1.2.sz.mell.'!E16+'1.3.sz.mell.'!E16+'1.4.sz.mell.'!E16</f>
        <v>0</v>
      </c>
      <c r="F16" s="32">
        <f>'1.2.sz.mell.'!F16+'1.3.sz.mell.'!F16+'1.4.sz.mell.'!F16</f>
        <v>0</v>
      </c>
      <c r="G16" s="32">
        <f>'1.2.sz.mell.'!G16+'1.3.sz.mell.'!G16+'1.4.sz.mell.'!G16</f>
        <v>0</v>
      </c>
      <c r="H16" s="32">
        <f>'1.2.sz.mell.'!H16+'1.3.sz.mell.'!H16+'1.4.sz.mell.'!H16</f>
        <v>0</v>
      </c>
      <c r="I16" s="32">
        <f>'1.2.sz.mell.'!I16+'1.3.sz.mell.'!I16+'1.4.sz.mell.'!I16</f>
        <v>0</v>
      </c>
      <c r="J16" s="147"/>
    </row>
    <row r="17" spans="1:10" s="26" customFormat="1" ht="12" customHeight="1" x14ac:dyDescent="0.2">
      <c r="A17" s="30" t="s">
        <v>95</v>
      </c>
      <c r="B17" s="31" t="s">
        <v>96</v>
      </c>
      <c r="C17" s="32">
        <f>'1.2.sz.mell.'!C17+'1.3.sz.mell.'!C17+'1.4.sz.mell.'!C17</f>
        <v>0</v>
      </c>
      <c r="D17" s="32">
        <f>'1.2.sz.mell.'!D17+'1.3.sz.mell.'!D17+'1.4.sz.mell.'!D17</f>
        <v>0</v>
      </c>
      <c r="E17" s="32">
        <f>'1.2.sz.mell.'!E17+'1.3.sz.mell.'!E17+'1.4.sz.mell.'!E17</f>
        <v>0</v>
      </c>
      <c r="F17" s="32">
        <f>'1.2.sz.mell.'!F17+'1.3.sz.mell.'!F17+'1.4.sz.mell.'!F17</f>
        <v>0</v>
      </c>
      <c r="G17" s="32">
        <f>'1.2.sz.mell.'!G17+'1.3.sz.mell.'!G17+'1.4.sz.mell.'!G17</f>
        <v>0</v>
      </c>
      <c r="H17" s="32">
        <f>'1.2.sz.mell.'!H17+'1.3.sz.mell.'!H17+'1.4.sz.mell.'!H17</f>
        <v>0</v>
      </c>
      <c r="I17" s="32">
        <f>'1.2.sz.mell.'!I17+'1.3.sz.mell.'!I17+'1.4.sz.mell.'!I17</f>
        <v>0</v>
      </c>
      <c r="J17" s="147"/>
    </row>
    <row r="18" spans="1:10" s="26" customFormat="1" ht="12" customHeight="1" x14ac:dyDescent="0.2">
      <c r="A18" s="30" t="s">
        <v>97</v>
      </c>
      <c r="B18" s="31" t="s">
        <v>98</v>
      </c>
      <c r="C18" s="32">
        <f>'1.2.sz.mell.'!C18+'1.3.sz.mell.'!C18+'1.4.sz.mell.'!C18</f>
        <v>0</v>
      </c>
      <c r="D18" s="32">
        <f>'1.2.sz.mell.'!D18+'1.3.sz.mell.'!D18+'1.4.sz.mell.'!D18</f>
        <v>0</v>
      </c>
      <c r="E18" s="32">
        <f>'1.2.sz.mell.'!E18+'1.3.sz.mell.'!E18+'1.4.sz.mell.'!E18</f>
        <v>0</v>
      </c>
      <c r="F18" s="32">
        <f>'1.2.sz.mell.'!F18+'1.3.sz.mell.'!F18+'1.4.sz.mell.'!F18</f>
        <v>0</v>
      </c>
      <c r="G18" s="32">
        <f>'1.2.sz.mell.'!G18+'1.3.sz.mell.'!G18+'1.4.sz.mell.'!G18</f>
        <v>0</v>
      </c>
      <c r="H18" s="32">
        <f>'1.2.sz.mell.'!H18+'1.3.sz.mell.'!H18+'1.4.sz.mell.'!H18</f>
        <v>0</v>
      </c>
      <c r="I18" s="32">
        <f>'1.2.sz.mell.'!I18+'1.3.sz.mell.'!I18+'1.4.sz.mell.'!I18</f>
        <v>0</v>
      </c>
      <c r="J18" s="147"/>
    </row>
    <row r="19" spans="1:10" s="26" customFormat="1" ht="12" customHeight="1" thickBot="1" x14ac:dyDescent="0.25">
      <c r="A19" s="33" t="s">
        <v>99</v>
      </c>
      <c r="B19" s="34" t="s">
        <v>100</v>
      </c>
      <c r="C19" s="36">
        <f>'1.2.sz.mell.'!C19+'1.3.sz.mell.'!C19+'1.4.sz.mell.'!C19</f>
        <v>0</v>
      </c>
      <c r="D19" s="36">
        <f>'1.2.sz.mell.'!D19+'1.3.sz.mell.'!D19+'1.4.sz.mell.'!D19</f>
        <v>0</v>
      </c>
      <c r="E19" s="36">
        <f>'1.2.sz.mell.'!E19+'1.3.sz.mell.'!E19+'1.4.sz.mell.'!E19</f>
        <v>0</v>
      </c>
      <c r="F19" s="36">
        <f>'1.2.sz.mell.'!F19+'1.3.sz.mell.'!F19+'1.4.sz.mell.'!F19</f>
        <v>0</v>
      </c>
      <c r="G19" s="36">
        <f>'1.2.sz.mell.'!G19+'1.3.sz.mell.'!G19+'1.4.sz.mell.'!G19</f>
        <v>0</v>
      </c>
      <c r="H19" s="36">
        <f>'1.2.sz.mell.'!H19+'1.3.sz.mell.'!H19+'1.4.sz.mell.'!H19</f>
        <v>0</v>
      </c>
      <c r="I19" s="36">
        <f>'1.2.sz.mell.'!I19+'1.3.sz.mell.'!I19+'1.4.sz.mell.'!I19</f>
        <v>0</v>
      </c>
      <c r="J19" s="148"/>
    </row>
    <row r="20" spans="1:10" s="26" customFormat="1" ht="12" customHeight="1" thickBot="1" x14ac:dyDescent="0.25">
      <c r="A20" s="24" t="s">
        <v>101</v>
      </c>
      <c r="B20" s="25" t="s">
        <v>13</v>
      </c>
      <c r="C20" s="14">
        <f>+C21+C24+C25+C26</f>
        <v>0</v>
      </c>
      <c r="D20" s="14">
        <f t="shared" ref="D20:H20" si="5">+D21+D24+D25+D26</f>
        <v>0</v>
      </c>
      <c r="E20" s="14">
        <f t="shared" si="5"/>
        <v>0</v>
      </c>
      <c r="F20" s="14">
        <f t="shared" si="5"/>
        <v>0</v>
      </c>
      <c r="G20" s="14">
        <f t="shared" si="5"/>
        <v>0</v>
      </c>
      <c r="H20" s="14">
        <f t="shared" si="5"/>
        <v>0</v>
      </c>
      <c r="I20" s="14">
        <f t="shared" ref="I20" si="6">+I21+I24+I25+I26</f>
        <v>0</v>
      </c>
      <c r="J20" s="150"/>
    </row>
    <row r="21" spans="1:10" s="26" customFormat="1" ht="12" hidden="1" customHeight="1" x14ac:dyDescent="0.2">
      <c r="A21" s="27" t="s">
        <v>15</v>
      </c>
      <c r="B21" s="28" t="s">
        <v>102</v>
      </c>
      <c r="C21" s="37">
        <f>'1.2.sz.mell.'!C21+'1.3.sz.mell.'!C21+'1.4.sz.mell.'!C21</f>
        <v>0</v>
      </c>
      <c r="D21" s="37">
        <f>'1.2.sz.mell.'!D21+'1.3.sz.mell.'!D21+'1.4.sz.mell.'!D21</f>
        <v>0</v>
      </c>
      <c r="E21" s="37">
        <f>'1.2.sz.mell.'!E21+'1.3.sz.mell.'!E21+'1.4.sz.mell.'!E21</f>
        <v>0</v>
      </c>
      <c r="F21" s="37">
        <f>'1.2.sz.mell.'!F21+'1.3.sz.mell.'!F21+'1.4.sz.mell.'!F21</f>
        <v>0</v>
      </c>
      <c r="G21" s="37">
        <f>'1.2.sz.mell.'!G21+'1.3.sz.mell.'!G21+'1.4.sz.mell.'!G21</f>
        <v>0</v>
      </c>
      <c r="H21" s="37">
        <f>'1.2.sz.mell.'!H21+'1.3.sz.mell.'!H21+'1.4.sz.mell.'!H21</f>
        <v>0</v>
      </c>
      <c r="I21" s="37">
        <f>'1.2.sz.mell.'!I21+'1.3.sz.mell.'!I21+'1.4.sz.mell.'!I21</f>
        <v>0</v>
      </c>
      <c r="J21" s="151" t="e">
        <f t="shared" si="2"/>
        <v>#DIV/0!</v>
      </c>
    </row>
    <row r="22" spans="1:10" s="26" customFormat="1" ht="12" hidden="1" customHeight="1" x14ac:dyDescent="0.2">
      <c r="A22" s="30" t="s">
        <v>103</v>
      </c>
      <c r="B22" s="31" t="s">
        <v>104</v>
      </c>
      <c r="C22" s="32">
        <f>'1.2.sz.mell.'!C22+'1.3.sz.mell.'!C22+'1.4.sz.mell.'!C22</f>
        <v>0</v>
      </c>
      <c r="D22" s="32">
        <f>'1.2.sz.mell.'!D22+'1.3.sz.mell.'!D22+'1.4.sz.mell.'!D22</f>
        <v>0</v>
      </c>
      <c r="E22" s="32">
        <f>'1.2.sz.mell.'!E22+'1.3.sz.mell.'!E22+'1.4.sz.mell.'!E22</f>
        <v>0</v>
      </c>
      <c r="F22" s="32">
        <f>'1.2.sz.mell.'!F22+'1.3.sz.mell.'!F22+'1.4.sz.mell.'!F22</f>
        <v>0</v>
      </c>
      <c r="G22" s="32">
        <f>'1.2.sz.mell.'!G22+'1.3.sz.mell.'!G22+'1.4.sz.mell.'!G22</f>
        <v>0</v>
      </c>
      <c r="H22" s="32">
        <f>'1.2.sz.mell.'!H22+'1.3.sz.mell.'!H22+'1.4.sz.mell.'!H22</f>
        <v>0</v>
      </c>
      <c r="I22" s="32">
        <f>'1.2.sz.mell.'!I22+'1.3.sz.mell.'!I22+'1.4.sz.mell.'!I22</f>
        <v>0</v>
      </c>
      <c r="J22" s="147" t="e">
        <f t="shared" si="2"/>
        <v>#DIV/0!</v>
      </c>
    </row>
    <row r="23" spans="1:10" s="26" customFormat="1" ht="12" hidden="1" customHeight="1" x14ac:dyDescent="0.2">
      <c r="A23" s="30" t="s">
        <v>105</v>
      </c>
      <c r="B23" s="31" t="s">
        <v>106</v>
      </c>
      <c r="C23" s="32">
        <f>'1.2.sz.mell.'!C23+'1.3.sz.mell.'!C23+'1.4.sz.mell.'!C23</f>
        <v>0</v>
      </c>
      <c r="D23" s="32">
        <f>'1.2.sz.mell.'!D23+'1.3.sz.mell.'!D23+'1.4.sz.mell.'!D23</f>
        <v>0</v>
      </c>
      <c r="E23" s="32">
        <f>'1.2.sz.mell.'!E23+'1.3.sz.mell.'!E23+'1.4.sz.mell.'!E23</f>
        <v>0</v>
      </c>
      <c r="F23" s="32">
        <f>'1.2.sz.mell.'!F23+'1.3.sz.mell.'!F23+'1.4.sz.mell.'!F23</f>
        <v>0</v>
      </c>
      <c r="G23" s="32">
        <f>'1.2.sz.mell.'!G23+'1.3.sz.mell.'!G23+'1.4.sz.mell.'!G23</f>
        <v>0</v>
      </c>
      <c r="H23" s="32">
        <f>'1.2.sz.mell.'!H23+'1.3.sz.mell.'!H23+'1.4.sz.mell.'!H23</f>
        <v>0</v>
      </c>
      <c r="I23" s="32">
        <f>'1.2.sz.mell.'!I23+'1.3.sz.mell.'!I23+'1.4.sz.mell.'!I23</f>
        <v>0</v>
      </c>
      <c r="J23" s="147" t="e">
        <f t="shared" si="2"/>
        <v>#DIV/0!</v>
      </c>
    </row>
    <row r="24" spans="1:10" s="26" customFormat="1" ht="12" hidden="1" customHeight="1" x14ac:dyDescent="0.2">
      <c r="A24" s="30" t="s">
        <v>16</v>
      </c>
      <c r="B24" s="31" t="s">
        <v>107</v>
      </c>
      <c r="C24" s="32">
        <f>'1.2.sz.mell.'!C24+'1.3.sz.mell.'!C24+'1.4.sz.mell.'!C24</f>
        <v>0</v>
      </c>
      <c r="D24" s="32">
        <f>'1.2.sz.mell.'!D24+'1.3.sz.mell.'!D24+'1.4.sz.mell.'!D24</f>
        <v>0</v>
      </c>
      <c r="E24" s="32">
        <f>'1.2.sz.mell.'!E24+'1.3.sz.mell.'!E24+'1.4.sz.mell.'!E24</f>
        <v>0</v>
      </c>
      <c r="F24" s="32">
        <f>'1.2.sz.mell.'!F24+'1.3.sz.mell.'!F24+'1.4.sz.mell.'!F24</f>
        <v>0</v>
      </c>
      <c r="G24" s="32">
        <f>'1.2.sz.mell.'!G24+'1.3.sz.mell.'!G24+'1.4.sz.mell.'!G24</f>
        <v>0</v>
      </c>
      <c r="H24" s="32">
        <f>'1.2.sz.mell.'!H24+'1.3.sz.mell.'!H24+'1.4.sz.mell.'!H24</f>
        <v>0</v>
      </c>
      <c r="I24" s="32">
        <f>'1.2.sz.mell.'!I24+'1.3.sz.mell.'!I24+'1.4.sz.mell.'!I24</f>
        <v>0</v>
      </c>
      <c r="J24" s="147" t="e">
        <f t="shared" si="2"/>
        <v>#DIV/0!</v>
      </c>
    </row>
    <row r="25" spans="1:10" s="26" customFormat="1" ht="12" hidden="1" customHeight="1" x14ac:dyDescent="0.2">
      <c r="A25" s="30" t="s">
        <v>17</v>
      </c>
      <c r="B25" s="31" t="s">
        <v>108</v>
      </c>
      <c r="C25" s="32">
        <f>'1.2.sz.mell.'!C25+'1.3.sz.mell.'!C25+'1.4.sz.mell.'!C25</f>
        <v>0</v>
      </c>
      <c r="D25" s="32">
        <f>'1.2.sz.mell.'!D25+'1.3.sz.mell.'!D25+'1.4.sz.mell.'!D25</f>
        <v>0</v>
      </c>
      <c r="E25" s="32">
        <f>'1.2.sz.mell.'!E25+'1.3.sz.mell.'!E25+'1.4.sz.mell.'!E25</f>
        <v>0</v>
      </c>
      <c r="F25" s="32">
        <f>'1.2.sz.mell.'!F25+'1.3.sz.mell.'!F25+'1.4.sz.mell.'!F25</f>
        <v>0</v>
      </c>
      <c r="G25" s="32">
        <f>'1.2.sz.mell.'!G25+'1.3.sz.mell.'!G25+'1.4.sz.mell.'!G25</f>
        <v>0</v>
      </c>
      <c r="H25" s="32">
        <f>'1.2.sz.mell.'!H25+'1.3.sz.mell.'!H25+'1.4.sz.mell.'!H25</f>
        <v>0</v>
      </c>
      <c r="I25" s="32">
        <f>'1.2.sz.mell.'!I25+'1.3.sz.mell.'!I25+'1.4.sz.mell.'!I25</f>
        <v>0</v>
      </c>
      <c r="J25" s="147" t="e">
        <f t="shared" si="2"/>
        <v>#DIV/0!</v>
      </c>
    </row>
    <row r="26" spans="1:10" s="26" customFormat="1" ht="12" hidden="1" customHeight="1" thickBot="1" x14ac:dyDescent="0.25">
      <c r="A26" s="33" t="s">
        <v>109</v>
      </c>
      <c r="B26" s="34" t="s">
        <v>110</v>
      </c>
      <c r="C26" s="36">
        <f>'1.2.sz.mell.'!C26+'1.3.sz.mell.'!C26+'1.4.sz.mell.'!C26</f>
        <v>0</v>
      </c>
      <c r="D26" s="36">
        <f>'1.2.sz.mell.'!D26+'1.3.sz.mell.'!D26+'1.4.sz.mell.'!D26</f>
        <v>0</v>
      </c>
      <c r="E26" s="36">
        <f>'1.2.sz.mell.'!E26+'1.3.sz.mell.'!E26+'1.4.sz.mell.'!E26</f>
        <v>0</v>
      </c>
      <c r="F26" s="36">
        <f>'1.2.sz.mell.'!F26+'1.3.sz.mell.'!F26+'1.4.sz.mell.'!F26</f>
        <v>0</v>
      </c>
      <c r="G26" s="36">
        <f>'1.2.sz.mell.'!G26+'1.3.sz.mell.'!G26+'1.4.sz.mell.'!G26</f>
        <v>0</v>
      </c>
      <c r="H26" s="36">
        <f>'1.2.sz.mell.'!H26+'1.3.sz.mell.'!H26+'1.4.sz.mell.'!H26</f>
        <v>0</v>
      </c>
      <c r="I26" s="36">
        <f>'1.2.sz.mell.'!I26+'1.3.sz.mell.'!I26+'1.4.sz.mell.'!I26</f>
        <v>0</v>
      </c>
      <c r="J26" s="148" t="e">
        <f t="shared" si="2"/>
        <v>#DIV/0!</v>
      </c>
    </row>
    <row r="27" spans="1:10" s="26" customFormat="1" ht="12" customHeight="1" thickBot="1" x14ac:dyDescent="0.25">
      <c r="A27" s="24" t="s">
        <v>18</v>
      </c>
      <c r="B27" s="25" t="s">
        <v>111</v>
      </c>
      <c r="C27" s="11">
        <f>SUM(C28:C38)</f>
        <v>109792000</v>
      </c>
      <c r="D27" s="11">
        <f t="shared" ref="D27:H27" si="7">SUM(D28:D38)</f>
        <v>108966000</v>
      </c>
      <c r="E27" s="11">
        <f t="shared" si="7"/>
        <v>0</v>
      </c>
      <c r="F27" s="11">
        <f t="shared" si="7"/>
        <v>108966000</v>
      </c>
      <c r="G27" s="11">
        <f t="shared" si="7"/>
        <v>0</v>
      </c>
      <c r="H27" s="11">
        <f t="shared" si="7"/>
        <v>108966000</v>
      </c>
      <c r="I27" s="11">
        <f t="shared" ref="I27" si="8">SUM(I28:I38)</f>
        <v>108976115</v>
      </c>
      <c r="J27" s="149">
        <f t="shared" si="2"/>
        <v>100.00928271203861</v>
      </c>
    </row>
    <row r="28" spans="1:10" s="26" customFormat="1" ht="12" customHeight="1" x14ac:dyDescent="0.2">
      <c r="A28" s="27" t="s">
        <v>19</v>
      </c>
      <c r="B28" s="28" t="s">
        <v>112</v>
      </c>
      <c r="C28" s="29">
        <f>'1.2.sz.mell.'!C28+'1.3.sz.mell.'!C28+'1.4.sz.mell.'!C28</f>
        <v>0</v>
      </c>
      <c r="D28" s="29">
        <f>'1.2.sz.mell.'!D28+'1.3.sz.mell.'!D28+'1.4.sz.mell.'!D28</f>
        <v>0</v>
      </c>
      <c r="E28" s="29">
        <f>'1.2.sz.mell.'!E28+'1.3.sz.mell.'!E28+'1.4.sz.mell.'!E28</f>
        <v>0</v>
      </c>
      <c r="F28" s="29">
        <f>'1.2.sz.mell.'!F28+'1.3.sz.mell.'!F28+'1.4.sz.mell.'!F28</f>
        <v>0</v>
      </c>
      <c r="G28" s="29">
        <f>'1.2.sz.mell.'!G28+'1.3.sz.mell.'!G28+'1.4.sz.mell.'!G28</f>
        <v>0</v>
      </c>
      <c r="H28" s="29">
        <f>'1.2.sz.mell.'!H28+'1.3.sz.mell.'!H28+'1.4.sz.mell.'!H28</f>
        <v>0</v>
      </c>
      <c r="I28" s="29">
        <f>'1.2.sz.mell.'!I28+'1.3.sz.mell.'!I28+'1.4.sz.mell.'!I28</f>
        <v>0</v>
      </c>
      <c r="J28" s="146"/>
    </row>
    <row r="29" spans="1:10" s="26" customFormat="1" ht="12" customHeight="1" x14ac:dyDescent="0.2">
      <c r="A29" s="30" t="s">
        <v>21</v>
      </c>
      <c r="B29" s="31" t="s">
        <v>113</v>
      </c>
      <c r="C29" s="32">
        <f>'1.2.sz.mell.'!C29+'1.3.sz.mell.'!C29+'1.4.sz.mell.'!C29</f>
        <v>0</v>
      </c>
      <c r="D29" s="32">
        <f>'1.2.sz.mell.'!D29+'1.3.sz.mell.'!D29+'1.4.sz.mell.'!D29</f>
        <v>62744000</v>
      </c>
      <c r="E29" s="32">
        <f>'1.2.sz.mell.'!E29+'1.3.sz.mell.'!E29+'1.4.sz.mell.'!E29</f>
        <v>0</v>
      </c>
      <c r="F29" s="32">
        <f>'1.2.sz.mell.'!F29+'1.3.sz.mell.'!F29+'1.4.sz.mell.'!F29</f>
        <v>62744000</v>
      </c>
      <c r="G29" s="32">
        <f>'1.2.sz.mell.'!G29+'1.3.sz.mell.'!G29+'1.4.sz.mell.'!G29</f>
        <v>0</v>
      </c>
      <c r="H29" s="32">
        <f>'1.2.sz.mell.'!H29+'1.3.sz.mell.'!H29+'1.4.sz.mell.'!H29</f>
        <v>62744000</v>
      </c>
      <c r="I29" s="32">
        <f>'1.2.sz.mell.'!I29+'1.3.sz.mell.'!I29+'1.4.sz.mell.'!I29</f>
        <v>62905064</v>
      </c>
      <c r="J29" s="147">
        <f t="shared" si="2"/>
        <v>100.25670024225424</v>
      </c>
    </row>
    <row r="30" spans="1:10" s="26" customFormat="1" ht="12" customHeight="1" x14ac:dyDescent="0.2">
      <c r="A30" s="30" t="s">
        <v>23</v>
      </c>
      <c r="B30" s="31" t="s">
        <v>114</v>
      </c>
      <c r="C30" s="32">
        <f>'1.2.sz.mell.'!C30+'1.3.sz.mell.'!C30+'1.4.sz.mell.'!C30</f>
        <v>0</v>
      </c>
      <c r="D30" s="32">
        <f>'1.2.sz.mell.'!D30+'1.3.sz.mell.'!D30+'1.4.sz.mell.'!D30</f>
        <v>25000</v>
      </c>
      <c r="E30" s="32">
        <f>'1.2.sz.mell.'!E30+'1.3.sz.mell.'!E30+'1.4.sz.mell.'!E30</f>
        <v>0</v>
      </c>
      <c r="F30" s="32">
        <f>'1.2.sz.mell.'!F30+'1.3.sz.mell.'!F30+'1.4.sz.mell.'!F30</f>
        <v>25000</v>
      </c>
      <c r="G30" s="32">
        <f>'1.2.sz.mell.'!G30+'1.3.sz.mell.'!G30+'1.4.sz.mell.'!G30</f>
        <v>0</v>
      </c>
      <c r="H30" s="32">
        <f>'1.2.sz.mell.'!H30+'1.3.sz.mell.'!H30+'1.4.sz.mell.'!H30</f>
        <v>25000</v>
      </c>
      <c r="I30" s="32">
        <f>'1.2.sz.mell.'!I30+'1.3.sz.mell.'!I30+'1.4.sz.mell.'!I30</f>
        <v>0</v>
      </c>
      <c r="J30" s="147">
        <f t="shared" si="2"/>
        <v>0</v>
      </c>
    </row>
    <row r="31" spans="1:10" s="26" customFormat="1" ht="12" customHeight="1" x14ac:dyDescent="0.2">
      <c r="A31" s="30" t="s">
        <v>115</v>
      </c>
      <c r="B31" s="31" t="s">
        <v>116</v>
      </c>
      <c r="C31" s="32">
        <f>'1.2.sz.mell.'!C31+'1.3.sz.mell.'!C31+'1.4.sz.mell.'!C31</f>
        <v>0</v>
      </c>
      <c r="D31" s="32">
        <f>'1.2.sz.mell.'!D31+'1.3.sz.mell.'!D31+'1.4.sz.mell.'!D31</f>
        <v>0</v>
      </c>
      <c r="E31" s="32">
        <f>'1.2.sz.mell.'!E31+'1.3.sz.mell.'!E31+'1.4.sz.mell.'!E31</f>
        <v>0</v>
      </c>
      <c r="F31" s="32">
        <f>'1.2.sz.mell.'!F31+'1.3.sz.mell.'!F31+'1.4.sz.mell.'!F31</f>
        <v>0</v>
      </c>
      <c r="G31" s="32">
        <f>'1.2.sz.mell.'!G31+'1.3.sz.mell.'!G31+'1.4.sz.mell.'!G31</f>
        <v>0</v>
      </c>
      <c r="H31" s="32">
        <f>'1.2.sz.mell.'!H31+'1.3.sz.mell.'!H31+'1.4.sz.mell.'!H31</f>
        <v>0</v>
      </c>
      <c r="I31" s="32">
        <f>'1.2.sz.mell.'!I31+'1.3.sz.mell.'!I31+'1.4.sz.mell.'!I31</f>
        <v>0</v>
      </c>
      <c r="J31" s="147"/>
    </row>
    <row r="32" spans="1:10" s="26" customFormat="1" ht="12" customHeight="1" x14ac:dyDescent="0.2">
      <c r="A32" s="30" t="s">
        <v>117</v>
      </c>
      <c r="B32" s="31" t="s">
        <v>118</v>
      </c>
      <c r="C32" s="32">
        <f>'1.2.sz.mell.'!C32+'1.3.sz.mell.'!C32+'1.4.sz.mell.'!C32</f>
        <v>0</v>
      </c>
      <c r="D32" s="32">
        <f>'1.2.sz.mell.'!D32+'1.3.sz.mell.'!D32+'1.4.sz.mell.'!D32</f>
        <v>42266000</v>
      </c>
      <c r="E32" s="32">
        <f>'1.2.sz.mell.'!E32+'1.3.sz.mell.'!E32+'1.4.sz.mell.'!E32</f>
        <v>0</v>
      </c>
      <c r="F32" s="32">
        <f>'1.2.sz.mell.'!F32+'1.3.sz.mell.'!F32+'1.4.sz.mell.'!F32</f>
        <v>42266000</v>
      </c>
      <c r="G32" s="32">
        <f>'1.2.sz.mell.'!G32+'1.3.sz.mell.'!G32+'1.4.sz.mell.'!G32</f>
        <v>0</v>
      </c>
      <c r="H32" s="32">
        <f>'1.2.sz.mell.'!H32+'1.3.sz.mell.'!H32+'1.4.sz.mell.'!H32</f>
        <v>42266000</v>
      </c>
      <c r="I32" s="32">
        <f>'1.2.sz.mell.'!I32+'1.3.sz.mell.'!I32+'1.4.sz.mell.'!I32</f>
        <v>42374995</v>
      </c>
      <c r="J32" s="147">
        <f t="shared" si="2"/>
        <v>100.25787867316521</v>
      </c>
    </row>
    <row r="33" spans="1:10" s="26" customFormat="1" ht="12" customHeight="1" x14ac:dyDescent="0.2">
      <c r="A33" s="30" t="s">
        <v>119</v>
      </c>
      <c r="B33" s="31" t="s">
        <v>120</v>
      </c>
      <c r="C33" s="32">
        <f>'1.2.sz.mell.'!C33+'1.3.sz.mell.'!C33+'1.4.sz.mell.'!C33</f>
        <v>0</v>
      </c>
      <c r="D33" s="32">
        <f>'1.2.sz.mell.'!D33+'1.3.sz.mell.'!D33+'1.4.sz.mell.'!D33</f>
        <v>3930000</v>
      </c>
      <c r="E33" s="32">
        <f>'1.2.sz.mell.'!E33+'1.3.sz.mell.'!E33+'1.4.sz.mell.'!E33</f>
        <v>0</v>
      </c>
      <c r="F33" s="32">
        <f>'1.2.sz.mell.'!F33+'1.3.sz.mell.'!F33+'1.4.sz.mell.'!F33</f>
        <v>3930000</v>
      </c>
      <c r="G33" s="32">
        <f>'1.2.sz.mell.'!G33+'1.3.sz.mell.'!G33+'1.4.sz.mell.'!G33</f>
        <v>0</v>
      </c>
      <c r="H33" s="32">
        <f>'1.2.sz.mell.'!H33+'1.3.sz.mell.'!H33+'1.4.sz.mell.'!H33</f>
        <v>3930000</v>
      </c>
      <c r="I33" s="32">
        <f>'1.2.sz.mell.'!I33+'1.3.sz.mell.'!I33+'1.4.sz.mell.'!I33</f>
        <v>3648330</v>
      </c>
      <c r="J33" s="147">
        <f t="shared" si="2"/>
        <v>92.832824427480915</v>
      </c>
    </row>
    <row r="34" spans="1:10" s="26" customFormat="1" ht="12" customHeight="1" x14ac:dyDescent="0.2">
      <c r="A34" s="30" t="s">
        <v>121</v>
      </c>
      <c r="B34" s="31" t="s">
        <v>122</v>
      </c>
      <c r="C34" s="32">
        <f>'1.2.sz.mell.'!C34+'1.3.sz.mell.'!C34+'1.4.sz.mell.'!C34</f>
        <v>0</v>
      </c>
      <c r="D34" s="32">
        <f>'1.2.sz.mell.'!D34+'1.3.sz.mell.'!D34+'1.4.sz.mell.'!D34</f>
        <v>0</v>
      </c>
      <c r="E34" s="32">
        <f>'1.2.sz.mell.'!E34+'1.3.sz.mell.'!E34+'1.4.sz.mell.'!E34</f>
        <v>0</v>
      </c>
      <c r="F34" s="32">
        <f>'1.2.sz.mell.'!F34+'1.3.sz.mell.'!F34+'1.4.sz.mell.'!F34</f>
        <v>0</v>
      </c>
      <c r="G34" s="32">
        <f>'1.2.sz.mell.'!G34+'1.3.sz.mell.'!G34+'1.4.sz.mell.'!G34</f>
        <v>0</v>
      </c>
      <c r="H34" s="32">
        <f>'1.2.sz.mell.'!H34+'1.3.sz.mell.'!H34+'1.4.sz.mell.'!H34</f>
        <v>0</v>
      </c>
      <c r="I34" s="32">
        <f>'1.2.sz.mell.'!I34+'1.3.sz.mell.'!I34+'1.4.sz.mell.'!I34</f>
        <v>0</v>
      </c>
      <c r="J34" s="147"/>
    </row>
    <row r="35" spans="1:10" s="26" customFormat="1" ht="12" customHeight="1" x14ac:dyDescent="0.2">
      <c r="A35" s="30" t="s">
        <v>123</v>
      </c>
      <c r="B35" s="31" t="s">
        <v>124</v>
      </c>
      <c r="C35" s="32">
        <f>'1.2.sz.mell.'!C35+'1.3.sz.mell.'!C35+'1.4.sz.mell.'!C35</f>
        <v>0</v>
      </c>
      <c r="D35" s="32">
        <f>'1.2.sz.mell.'!D35+'1.3.sz.mell.'!D35+'1.4.sz.mell.'!D35</f>
        <v>1000</v>
      </c>
      <c r="E35" s="32">
        <f>'1.2.sz.mell.'!E35+'1.3.sz.mell.'!E35+'1.4.sz.mell.'!E35</f>
        <v>0</v>
      </c>
      <c r="F35" s="32">
        <f>'1.2.sz.mell.'!F35+'1.3.sz.mell.'!F35+'1.4.sz.mell.'!F35</f>
        <v>1000</v>
      </c>
      <c r="G35" s="32">
        <f>'1.2.sz.mell.'!G35+'1.3.sz.mell.'!G35+'1.4.sz.mell.'!G35</f>
        <v>0</v>
      </c>
      <c r="H35" s="32">
        <f>'1.2.sz.mell.'!H35+'1.3.sz.mell.'!H35+'1.4.sz.mell.'!H35</f>
        <v>1000</v>
      </c>
      <c r="I35" s="32">
        <f>'1.2.sz.mell.'!I35+'1.3.sz.mell.'!I35+'1.4.sz.mell.'!I35</f>
        <v>1229</v>
      </c>
      <c r="J35" s="147">
        <f t="shared" si="2"/>
        <v>122.9</v>
      </c>
    </row>
    <row r="36" spans="1:10" s="26" customFormat="1" ht="12" customHeight="1" x14ac:dyDescent="0.2">
      <c r="A36" s="30" t="s">
        <v>125</v>
      </c>
      <c r="B36" s="31" t="s">
        <v>126</v>
      </c>
      <c r="C36" s="38">
        <f>'1.2.sz.mell.'!C36+'1.3.sz.mell.'!C36+'1.4.sz.mell.'!C36</f>
        <v>0</v>
      </c>
      <c r="D36" s="38">
        <f>'1.2.sz.mell.'!D36+'1.3.sz.mell.'!D36+'1.4.sz.mell.'!D36</f>
        <v>0</v>
      </c>
      <c r="E36" s="38">
        <f>'1.2.sz.mell.'!E36+'1.3.sz.mell.'!E36+'1.4.sz.mell.'!E36</f>
        <v>0</v>
      </c>
      <c r="F36" s="38">
        <f>'1.2.sz.mell.'!F36+'1.3.sz.mell.'!F36+'1.4.sz.mell.'!F36</f>
        <v>0</v>
      </c>
      <c r="G36" s="38">
        <f>'1.2.sz.mell.'!G36+'1.3.sz.mell.'!G36+'1.4.sz.mell.'!G36</f>
        <v>0</v>
      </c>
      <c r="H36" s="38">
        <f>'1.2.sz.mell.'!H36+'1.3.sz.mell.'!H36+'1.4.sz.mell.'!H36</f>
        <v>0</v>
      </c>
      <c r="I36" s="38">
        <f>'1.2.sz.mell.'!I36+'1.3.sz.mell.'!I36+'1.4.sz.mell.'!I36</f>
        <v>0</v>
      </c>
      <c r="J36" s="152"/>
    </row>
    <row r="37" spans="1:10" s="26" customFormat="1" ht="12" customHeight="1" x14ac:dyDescent="0.2">
      <c r="A37" s="33" t="s">
        <v>127</v>
      </c>
      <c r="B37" s="34" t="s">
        <v>324</v>
      </c>
      <c r="C37" s="38">
        <f>'1.2.sz.mell.'!C37+'1.3.sz.mell.'!C37+'1.4.sz.mell.'!C37</f>
        <v>0</v>
      </c>
      <c r="D37" s="38">
        <f>'1.2.sz.mell.'!D37+'1.3.sz.mell.'!D37+'1.4.sz.mell.'!D37</f>
        <v>0</v>
      </c>
      <c r="E37" s="38">
        <f>'1.2.sz.mell.'!E37+'1.3.sz.mell.'!E37+'1.4.sz.mell.'!E37</f>
        <v>0</v>
      </c>
      <c r="F37" s="38">
        <f>'1.2.sz.mell.'!F37+'1.3.sz.mell.'!F37+'1.4.sz.mell.'!F37</f>
        <v>0</v>
      </c>
      <c r="G37" s="38">
        <f>'1.2.sz.mell.'!G37+'1.3.sz.mell.'!G37+'1.4.sz.mell.'!G37</f>
        <v>0</v>
      </c>
      <c r="H37" s="38">
        <f>'1.2.sz.mell.'!H37+'1.3.sz.mell.'!H37+'1.4.sz.mell.'!H37</f>
        <v>0</v>
      </c>
      <c r="I37" s="38">
        <f>'1.2.sz.mell.'!I37+'1.3.sz.mell.'!I37+'1.4.sz.mell.'!I37</f>
        <v>0</v>
      </c>
      <c r="J37" s="153"/>
    </row>
    <row r="38" spans="1:10" s="26" customFormat="1" ht="12" customHeight="1" thickBot="1" x14ac:dyDescent="0.25">
      <c r="A38" s="33" t="s">
        <v>323</v>
      </c>
      <c r="B38" s="34" t="s">
        <v>128</v>
      </c>
      <c r="C38" s="38">
        <f>'1.2.sz.mell.'!C38+'1.3.sz.mell.'!C38+'1.4.sz.mell.'!C38</f>
        <v>109792000</v>
      </c>
      <c r="D38" s="38">
        <f>'1.2.sz.mell.'!D38+'1.3.sz.mell.'!D38+'1.4.sz.mell.'!D38</f>
        <v>0</v>
      </c>
      <c r="E38" s="38">
        <f>'1.2.sz.mell.'!E38+'1.3.sz.mell.'!E38+'1.4.sz.mell.'!E38</f>
        <v>0</v>
      </c>
      <c r="F38" s="38">
        <f>'1.2.sz.mell.'!F38+'1.3.sz.mell.'!F38+'1.4.sz.mell.'!F38</f>
        <v>0</v>
      </c>
      <c r="G38" s="38">
        <f>'1.2.sz.mell.'!G38+'1.3.sz.mell.'!G38+'1.4.sz.mell.'!G38</f>
        <v>0</v>
      </c>
      <c r="H38" s="38">
        <f>'1.2.sz.mell.'!H38+'1.3.sz.mell.'!H38+'1.4.sz.mell.'!H38</f>
        <v>0</v>
      </c>
      <c r="I38" s="38">
        <f>'1.2.sz.mell.'!I38+'1.3.sz.mell.'!I38+'1.4.sz.mell.'!I38</f>
        <v>46497</v>
      </c>
      <c r="J38" s="153"/>
    </row>
    <row r="39" spans="1:10" s="26" customFormat="1" ht="12" customHeight="1" thickBot="1" x14ac:dyDescent="0.25">
      <c r="A39" s="24" t="s">
        <v>25</v>
      </c>
      <c r="B39" s="25" t="s">
        <v>129</v>
      </c>
      <c r="C39" s="11">
        <f>SUM(C40:C44)</f>
        <v>0</v>
      </c>
      <c r="D39" s="11">
        <f t="shared" ref="D39:H39" si="9">SUM(D40:D44)</f>
        <v>0</v>
      </c>
      <c r="E39" s="11">
        <f t="shared" si="9"/>
        <v>0</v>
      </c>
      <c r="F39" s="11">
        <f t="shared" si="9"/>
        <v>0</v>
      </c>
      <c r="G39" s="11">
        <f t="shared" si="9"/>
        <v>0</v>
      </c>
      <c r="H39" s="11">
        <f t="shared" si="9"/>
        <v>0</v>
      </c>
      <c r="I39" s="11">
        <f t="shared" ref="I39" si="10">SUM(I40:I44)</f>
        <v>0</v>
      </c>
      <c r="J39" s="149"/>
    </row>
    <row r="40" spans="1:10" s="26" customFormat="1" ht="12" customHeight="1" x14ac:dyDescent="0.2">
      <c r="A40" s="27" t="s">
        <v>46</v>
      </c>
      <c r="B40" s="28" t="s">
        <v>20</v>
      </c>
      <c r="C40" s="40">
        <f>'1.2.sz.mell.'!C39+'1.3.sz.mell.'!C39+'1.4.sz.mell.'!C39</f>
        <v>0</v>
      </c>
      <c r="D40" s="40">
        <f>'1.2.sz.mell.'!D39+'1.3.sz.mell.'!D39+'1.4.sz.mell.'!D39</f>
        <v>0</v>
      </c>
      <c r="E40" s="40">
        <f>'1.2.sz.mell.'!E39+'1.3.sz.mell.'!E39+'1.4.sz.mell.'!E39</f>
        <v>0</v>
      </c>
      <c r="F40" s="40">
        <f>'1.2.sz.mell.'!F39+'1.3.sz.mell.'!F39+'1.4.sz.mell.'!F39</f>
        <v>0</v>
      </c>
      <c r="G40" s="40">
        <f>'1.2.sz.mell.'!G39+'1.3.sz.mell.'!G39+'1.4.sz.mell.'!G39</f>
        <v>0</v>
      </c>
      <c r="H40" s="40">
        <f>'1.2.sz.mell.'!H39+'1.3.sz.mell.'!H39+'1.4.sz.mell.'!H39</f>
        <v>0</v>
      </c>
      <c r="I40" s="40">
        <f>'1.2.sz.mell.'!I40+'1.3.sz.mell.'!I40+'1.4.sz.mell.'!I39</f>
        <v>0</v>
      </c>
      <c r="J40" s="154"/>
    </row>
    <row r="41" spans="1:10" s="26" customFormat="1" ht="12" customHeight="1" x14ac:dyDescent="0.2">
      <c r="A41" s="30" t="s">
        <v>48</v>
      </c>
      <c r="B41" s="31" t="s">
        <v>22</v>
      </c>
      <c r="C41" s="38">
        <f>'1.2.sz.mell.'!C40+'1.3.sz.mell.'!C40+'1.4.sz.mell.'!C40</f>
        <v>0</v>
      </c>
      <c r="D41" s="38">
        <f>'1.2.sz.mell.'!D40+'1.3.sz.mell.'!D40+'1.4.sz.mell.'!D40</f>
        <v>0</v>
      </c>
      <c r="E41" s="38">
        <f>'1.2.sz.mell.'!E40+'1.3.sz.mell.'!E40+'1.4.sz.mell.'!E40</f>
        <v>0</v>
      </c>
      <c r="F41" s="38">
        <f>'1.2.sz.mell.'!F40+'1.3.sz.mell.'!F40+'1.4.sz.mell.'!F40</f>
        <v>0</v>
      </c>
      <c r="G41" s="38">
        <f>'1.2.sz.mell.'!G40+'1.3.sz.mell.'!G40+'1.4.sz.mell.'!G40</f>
        <v>0</v>
      </c>
      <c r="H41" s="38">
        <f>'1.2.sz.mell.'!H40+'1.3.sz.mell.'!H40+'1.4.sz.mell.'!H40</f>
        <v>0</v>
      </c>
      <c r="I41" s="38">
        <f>'1.2.sz.mell.'!I41+'1.3.sz.mell.'!I41+'1.4.sz.mell.'!I40</f>
        <v>0</v>
      </c>
      <c r="J41" s="152"/>
    </row>
    <row r="42" spans="1:10" s="26" customFormat="1" ht="12" customHeight="1" x14ac:dyDescent="0.2">
      <c r="A42" s="30" t="s">
        <v>50</v>
      </c>
      <c r="B42" s="31" t="s">
        <v>24</v>
      </c>
      <c r="C42" s="38">
        <f>'1.2.sz.mell.'!C41+'1.3.sz.mell.'!C41+'1.4.sz.mell.'!C41</f>
        <v>0</v>
      </c>
      <c r="D42" s="38">
        <f>'1.2.sz.mell.'!D41+'1.3.sz.mell.'!D41+'1.4.sz.mell.'!D41</f>
        <v>0</v>
      </c>
      <c r="E42" s="38">
        <f>'1.2.sz.mell.'!E41+'1.3.sz.mell.'!E41+'1.4.sz.mell.'!E41</f>
        <v>0</v>
      </c>
      <c r="F42" s="38">
        <f>'1.2.sz.mell.'!F41+'1.3.sz.mell.'!F41+'1.4.sz.mell.'!F41</f>
        <v>0</v>
      </c>
      <c r="G42" s="38">
        <f>'1.2.sz.mell.'!G41+'1.3.sz.mell.'!G41+'1.4.sz.mell.'!G41</f>
        <v>0</v>
      </c>
      <c r="H42" s="38">
        <f>'1.2.sz.mell.'!H41+'1.3.sz.mell.'!H41+'1.4.sz.mell.'!H41</f>
        <v>0</v>
      </c>
      <c r="I42" s="38">
        <f>'1.2.sz.mell.'!I42+'1.3.sz.mell.'!I42+'1.4.sz.mell.'!I41</f>
        <v>0</v>
      </c>
      <c r="J42" s="152"/>
    </row>
    <row r="43" spans="1:10" s="26" customFormat="1" ht="12" customHeight="1" x14ac:dyDescent="0.2">
      <c r="A43" s="30" t="s">
        <v>52</v>
      </c>
      <c r="B43" s="31" t="s">
        <v>130</v>
      </c>
      <c r="C43" s="38">
        <f>'1.2.sz.mell.'!C42+'1.3.sz.mell.'!C42+'1.4.sz.mell.'!C42</f>
        <v>0</v>
      </c>
      <c r="D43" s="38">
        <f>'1.2.sz.mell.'!D42+'1.3.sz.mell.'!D42+'1.4.sz.mell.'!D42</f>
        <v>0</v>
      </c>
      <c r="E43" s="38">
        <f>'1.2.sz.mell.'!E42+'1.3.sz.mell.'!E42+'1.4.sz.mell.'!E42</f>
        <v>0</v>
      </c>
      <c r="F43" s="38">
        <f>'1.2.sz.mell.'!F42+'1.3.sz.mell.'!F42+'1.4.sz.mell.'!F42</f>
        <v>0</v>
      </c>
      <c r="G43" s="38">
        <f>'1.2.sz.mell.'!G42+'1.3.sz.mell.'!G42+'1.4.sz.mell.'!G42</f>
        <v>0</v>
      </c>
      <c r="H43" s="38">
        <f>'1.2.sz.mell.'!H42+'1.3.sz.mell.'!H42+'1.4.sz.mell.'!H42</f>
        <v>0</v>
      </c>
      <c r="I43" s="38">
        <f>'1.2.sz.mell.'!I43+'1.3.sz.mell.'!I43+'1.4.sz.mell.'!I42</f>
        <v>0</v>
      </c>
      <c r="J43" s="152"/>
    </row>
    <row r="44" spans="1:10" s="26" customFormat="1" ht="12" customHeight="1" thickBot="1" x14ac:dyDescent="0.25">
      <c r="A44" s="33" t="s">
        <v>131</v>
      </c>
      <c r="B44" s="34" t="s">
        <v>132</v>
      </c>
      <c r="C44" s="39">
        <f>'1.2.sz.mell.'!C43+'1.3.sz.mell.'!C43+'1.4.sz.mell.'!C43</f>
        <v>0</v>
      </c>
      <c r="D44" s="39">
        <f>'1.2.sz.mell.'!D43+'1.3.sz.mell.'!D43+'1.4.sz.mell.'!D43</f>
        <v>0</v>
      </c>
      <c r="E44" s="39">
        <f>'1.2.sz.mell.'!E43+'1.3.sz.mell.'!E43+'1.4.sz.mell.'!E43</f>
        <v>0</v>
      </c>
      <c r="F44" s="39">
        <f>'1.2.sz.mell.'!F43+'1.3.sz.mell.'!F43+'1.4.sz.mell.'!F43</f>
        <v>0</v>
      </c>
      <c r="G44" s="39">
        <f>'1.2.sz.mell.'!G43+'1.3.sz.mell.'!G43+'1.4.sz.mell.'!G43</f>
        <v>0</v>
      </c>
      <c r="H44" s="39">
        <f>'1.2.sz.mell.'!H43+'1.3.sz.mell.'!H43+'1.4.sz.mell.'!H43</f>
        <v>0</v>
      </c>
      <c r="I44" s="39">
        <f>'1.2.sz.mell.'!I44+'1.3.sz.mell.'!I44+'1.4.sz.mell.'!I43</f>
        <v>0</v>
      </c>
      <c r="J44" s="153"/>
    </row>
    <row r="45" spans="1:10" s="26" customFormat="1" ht="12" customHeight="1" thickBot="1" x14ac:dyDescent="0.25">
      <c r="A45" s="24" t="s">
        <v>133</v>
      </c>
      <c r="B45" s="25" t="s">
        <v>134</v>
      </c>
      <c r="C45" s="11">
        <f>SUM(C46:C48)</f>
        <v>0</v>
      </c>
      <c r="D45" s="11">
        <f t="shared" ref="D45:H45" si="11">SUM(D46:D48)</f>
        <v>0</v>
      </c>
      <c r="E45" s="11">
        <f t="shared" si="11"/>
        <v>70760</v>
      </c>
      <c r="F45" s="11">
        <f t="shared" si="11"/>
        <v>70760</v>
      </c>
      <c r="G45" s="11">
        <f t="shared" si="11"/>
        <v>0</v>
      </c>
      <c r="H45" s="11">
        <f t="shared" si="11"/>
        <v>70760</v>
      </c>
      <c r="I45" s="11">
        <f t="shared" ref="I45" si="12">SUM(I46:I48)</f>
        <v>70760</v>
      </c>
      <c r="J45" s="149">
        <f t="shared" si="2"/>
        <v>100</v>
      </c>
    </row>
    <row r="46" spans="1:10" s="26" customFormat="1" ht="12" customHeight="1" x14ac:dyDescent="0.2">
      <c r="A46" s="27" t="s">
        <v>55</v>
      </c>
      <c r="B46" s="28" t="s">
        <v>135</v>
      </c>
      <c r="C46" s="29">
        <f>'1.2.sz.mell.'!C46+'1.3.sz.mell.'!C46+'1.4.sz.mell.'!C46</f>
        <v>0</v>
      </c>
      <c r="D46" s="29">
        <f>'1.2.sz.mell.'!D46+'1.3.sz.mell.'!D46+'1.4.sz.mell.'!D46</f>
        <v>0</v>
      </c>
      <c r="E46" s="29">
        <f>'1.2.sz.mell.'!E46+'1.3.sz.mell.'!E46+'1.4.sz.mell.'!E46</f>
        <v>0</v>
      </c>
      <c r="F46" s="29">
        <f>'1.2.sz.mell.'!F46+'1.3.sz.mell.'!F46+'1.4.sz.mell.'!F46</f>
        <v>0</v>
      </c>
      <c r="G46" s="29">
        <f>'1.2.sz.mell.'!G46+'1.3.sz.mell.'!G46+'1.4.sz.mell.'!G46</f>
        <v>0</v>
      </c>
      <c r="H46" s="29">
        <f>'1.2.sz.mell.'!H46+'1.3.sz.mell.'!H46+'1.4.sz.mell.'!H46</f>
        <v>0</v>
      </c>
      <c r="I46" s="29">
        <f>'1.2.sz.mell.'!I46+'1.3.sz.mell.'!I46+'1.4.sz.mell.'!I46</f>
        <v>0</v>
      </c>
      <c r="J46" s="554"/>
    </row>
    <row r="47" spans="1:10" s="26" customFormat="1" ht="12" customHeight="1" x14ac:dyDescent="0.2">
      <c r="A47" s="30" t="s">
        <v>57</v>
      </c>
      <c r="B47" s="31" t="s">
        <v>136</v>
      </c>
      <c r="C47" s="29">
        <f>'1.2.sz.mell.'!C47+'1.3.sz.mell.'!C47+'1.4.sz.mell.'!C47</f>
        <v>0</v>
      </c>
      <c r="D47" s="29">
        <f>'1.2.sz.mell.'!D47+'1.3.sz.mell.'!D47+'1.4.sz.mell.'!D47</f>
        <v>0</v>
      </c>
      <c r="E47" s="29">
        <f>'1.2.sz.mell.'!E47+'1.3.sz.mell.'!E47+'1.4.sz.mell.'!E47</f>
        <v>0</v>
      </c>
      <c r="F47" s="29">
        <f>'1.2.sz.mell.'!F47+'1.3.sz.mell.'!F47+'1.4.sz.mell.'!F47</f>
        <v>0</v>
      </c>
      <c r="G47" s="29">
        <f>'1.2.sz.mell.'!G47+'1.3.sz.mell.'!G47+'1.4.sz.mell.'!G47</f>
        <v>0</v>
      </c>
      <c r="H47" s="29">
        <f>'1.2.sz.mell.'!H47+'1.3.sz.mell.'!H47+'1.4.sz.mell.'!H47</f>
        <v>0</v>
      </c>
      <c r="I47" s="29">
        <f>'1.2.sz.mell.'!I47+'1.3.sz.mell.'!I47+'1.4.sz.mell.'!I47</f>
        <v>0</v>
      </c>
      <c r="J47" s="554"/>
    </row>
    <row r="48" spans="1:10" s="26" customFormat="1" ht="12" customHeight="1" x14ac:dyDescent="0.2">
      <c r="A48" s="30" t="s">
        <v>59</v>
      </c>
      <c r="B48" s="31" t="s">
        <v>137</v>
      </c>
      <c r="C48" s="29">
        <f>'1.2.sz.mell.'!C48+'1.3.sz.mell.'!C48+'1.4.sz.mell.'!C48</f>
        <v>0</v>
      </c>
      <c r="D48" s="29">
        <f>'1.2.sz.mell.'!D48+'1.3.sz.mell.'!D48+'1.4.sz.mell.'!D48</f>
        <v>0</v>
      </c>
      <c r="E48" s="29">
        <f>'1.2.sz.mell.'!E48+'1.3.sz.mell.'!E48+'1.4.sz.mell.'!E48</f>
        <v>70760</v>
      </c>
      <c r="F48" s="29">
        <f>'1.2.sz.mell.'!F48+'1.3.sz.mell.'!F48+'1.4.sz.mell.'!F48</f>
        <v>70760</v>
      </c>
      <c r="G48" s="29">
        <f>'1.2.sz.mell.'!G48+'1.3.sz.mell.'!G48+'1.4.sz.mell.'!G48</f>
        <v>0</v>
      </c>
      <c r="H48" s="29">
        <f>'1.2.sz.mell.'!H48+'1.3.sz.mell.'!H48+'1.4.sz.mell.'!H48</f>
        <v>70760</v>
      </c>
      <c r="I48" s="29">
        <f>'1.2.sz.mell.'!I48+'1.3.sz.mell.'!I48+'1.4.sz.mell.'!I48</f>
        <v>70760</v>
      </c>
      <c r="J48" s="146">
        <f t="shared" si="2"/>
        <v>100</v>
      </c>
    </row>
    <row r="49" spans="1:10" s="26" customFormat="1" ht="12" customHeight="1" thickBot="1" x14ac:dyDescent="0.25">
      <c r="A49" s="33" t="s">
        <v>61</v>
      </c>
      <c r="B49" s="34" t="s">
        <v>138</v>
      </c>
      <c r="C49" s="29">
        <f>'1.2.sz.mell.'!C49+'1.3.sz.mell.'!C49+'1.4.sz.mell.'!C49</f>
        <v>0</v>
      </c>
      <c r="D49" s="29">
        <f>'1.2.sz.mell.'!D49+'1.3.sz.mell.'!D49+'1.4.sz.mell.'!D49</f>
        <v>0</v>
      </c>
      <c r="E49" s="29">
        <f>'1.2.sz.mell.'!E49+'1.3.sz.mell.'!E49+'1.4.sz.mell.'!E49</f>
        <v>0</v>
      </c>
      <c r="F49" s="29">
        <f>'1.2.sz.mell.'!F49+'1.3.sz.mell.'!F49+'1.4.sz.mell.'!F49</f>
        <v>0</v>
      </c>
      <c r="G49" s="29">
        <f>'1.2.sz.mell.'!G49+'1.3.sz.mell.'!G49+'1.4.sz.mell.'!G49</f>
        <v>0</v>
      </c>
      <c r="H49" s="29">
        <f>'1.2.sz.mell.'!H49+'1.3.sz.mell.'!H49+'1.4.sz.mell.'!H49</f>
        <v>0</v>
      </c>
      <c r="I49" s="29">
        <f>'1.2.sz.mell.'!I49+'1.3.sz.mell.'!I49+'1.4.sz.mell.'!I49</f>
        <v>0</v>
      </c>
      <c r="J49" s="554"/>
    </row>
    <row r="50" spans="1:10" s="26" customFormat="1" ht="12" customHeight="1" thickBot="1" x14ac:dyDescent="0.25">
      <c r="A50" s="24" t="s">
        <v>28</v>
      </c>
      <c r="B50" s="35" t="s">
        <v>139</v>
      </c>
      <c r="C50" s="11">
        <f>SUM(C51:C53)</f>
        <v>0</v>
      </c>
      <c r="D50" s="11">
        <f t="shared" ref="D50:H50" si="13">SUM(D51:D53)</f>
        <v>0</v>
      </c>
      <c r="E50" s="11">
        <f t="shared" si="13"/>
        <v>0</v>
      </c>
      <c r="F50" s="11">
        <f t="shared" si="13"/>
        <v>0</v>
      </c>
      <c r="G50" s="11">
        <f t="shared" si="13"/>
        <v>0</v>
      </c>
      <c r="H50" s="11">
        <f t="shared" si="13"/>
        <v>0</v>
      </c>
      <c r="I50" s="11">
        <f t="shared" ref="I50" si="14">SUM(I51:I53)</f>
        <v>0</v>
      </c>
      <c r="J50" s="149"/>
    </row>
    <row r="51" spans="1:10" s="26" customFormat="1" ht="12" customHeight="1" x14ac:dyDescent="0.2">
      <c r="A51" s="27" t="s">
        <v>64</v>
      </c>
      <c r="B51" s="28" t="s">
        <v>140</v>
      </c>
      <c r="C51" s="38">
        <f>'1.2.sz.mell.'!C50+'1.3.sz.mell.'!C50+'1.4.sz.mell.'!C50</f>
        <v>0</v>
      </c>
      <c r="D51" s="38">
        <f>'1.2.sz.mell.'!D50+'1.3.sz.mell.'!D50+'1.4.sz.mell.'!D50</f>
        <v>0</v>
      </c>
      <c r="E51" s="38">
        <f>'1.2.sz.mell.'!E50+'1.3.sz.mell.'!E50+'1.4.sz.mell.'!E50</f>
        <v>0</v>
      </c>
      <c r="F51" s="38">
        <f>'1.2.sz.mell.'!F50+'1.3.sz.mell.'!F50+'1.4.sz.mell.'!F50</f>
        <v>0</v>
      </c>
      <c r="G51" s="38">
        <f>'1.2.sz.mell.'!G50+'1.3.sz.mell.'!G50+'1.4.sz.mell.'!G50</f>
        <v>0</v>
      </c>
      <c r="H51" s="38">
        <f>'1.2.sz.mell.'!H50+'1.3.sz.mell.'!H50+'1.4.sz.mell.'!H50</f>
        <v>0</v>
      </c>
      <c r="I51" s="38">
        <f>'1.2.sz.mell.'!I51+'1.3.sz.mell.'!I51+'1.4.sz.mell.'!I50</f>
        <v>0</v>
      </c>
      <c r="J51" s="152"/>
    </row>
    <row r="52" spans="1:10" s="26" customFormat="1" ht="12" customHeight="1" x14ac:dyDescent="0.2">
      <c r="A52" s="30" t="s">
        <v>66</v>
      </c>
      <c r="B52" s="31" t="s">
        <v>141</v>
      </c>
      <c r="C52" s="38">
        <f>'1.2.sz.mell.'!C51+'1.3.sz.mell.'!C51+'1.4.sz.mell.'!C51</f>
        <v>0</v>
      </c>
      <c r="D52" s="38">
        <f>'1.2.sz.mell.'!D51+'1.3.sz.mell.'!D51+'1.4.sz.mell.'!D51</f>
        <v>0</v>
      </c>
      <c r="E52" s="38">
        <f>'1.2.sz.mell.'!E51+'1.3.sz.mell.'!E51+'1.4.sz.mell.'!E51</f>
        <v>0</v>
      </c>
      <c r="F52" s="38">
        <f>'1.2.sz.mell.'!F51+'1.3.sz.mell.'!F51+'1.4.sz.mell.'!F51</f>
        <v>0</v>
      </c>
      <c r="G52" s="38">
        <f>'1.2.sz.mell.'!G51+'1.3.sz.mell.'!G51+'1.4.sz.mell.'!G51</f>
        <v>0</v>
      </c>
      <c r="H52" s="38">
        <f>'1.2.sz.mell.'!H51+'1.3.sz.mell.'!H51+'1.4.sz.mell.'!H51</f>
        <v>0</v>
      </c>
      <c r="I52" s="38">
        <f>'1.2.sz.mell.'!I52+'1.3.sz.mell.'!I52+'1.4.sz.mell.'!I51</f>
        <v>0</v>
      </c>
      <c r="J52" s="152"/>
    </row>
    <row r="53" spans="1:10" s="26" customFormat="1" ht="12" customHeight="1" x14ac:dyDescent="0.2">
      <c r="A53" s="30" t="s">
        <v>68</v>
      </c>
      <c r="B53" s="31" t="s">
        <v>142</v>
      </c>
      <c r="C53" s="38">
        <f>'1.2.sz.mell.'!C52+'1.3.sz.mell.'!C52+'1.4.sz.mell.'!C52</f>
        <v>0</v>
      </c>
      <c r="D53" s="38">
        <f>'1.2.sz.mell.'!D52+'1.3.sz.mell.'!D52+'1.4.sz.mell.'!D52</f>
        <v>0</v>
      </c>
      <c r="E53" s="38">
        <f>'1.2.sz.mell.'!E52+'1.3.sz.mell.'!E52+'1.4.sz.mell.'!E52</f>
        <v>0</v>
      </c>
      <c r="F53" s="38">
        <f>'1.2.sz.mell.'!F52+'1.3.sz.mell.'!F52+'1.4.sz.mell.'!F52</f>
        <v>0</v>
      </c>
      <c r="G53" s="38">
        <f>'1.2.sz.mell.'!G52+'1.3.sz.mell.'!G52+'1.4.sz.mell.'!G52</f>
        <v>0</v>
      </c>
      <c r="H53" s="38">
        <f>'1.2.sz.mell.'!H52+'1.3.sz.mell.'!H52+'1.4.sz.mell.'!H52</f>
        <v>0</v>
      </c>
      <c r="I53" s="38">
        <f>'1.2.sz.mell.'!I53+'1.3.sz.mell.'!I53+'1.4.sz.mell.'!I52</f>
        <v>0</v>
      </c>
      <c r="J53" s="152"/>
    </row>
    <row r="54" spans="1:10" s="26" customFormat="1" ht="12" customHeight="1" thickBot="1" x14ac:dyDescent="0.25">
      <c r="A54" s="33" t="s">
        <v>70</v>
      </c>
      <c r="B54" s="34" t="s">
        <v>143</v>
      </c>
      <c r="C54" s="38">
        <f>'1.2.sz.mell.'!C53+'1.3.sz.mell.'!C53+'1.4.sz.mell.'!C53</f>
        <v>0</v>
      </c>
      <c r="D54" s="38">
        <f>'1.2.sz.mell.'!D53+'1.3.sz.mell.'!D53+'1.4.sz.mell.'!D53</f>
        <v>0</v>
      </c>
      <c r="E54" s="38">
        <f>'1.2.sz.mell.'!E53+'1.3.sz.mell.'!E53+'1.4.sz.mell.'!E53</f>
        <v>0</v>
      </c>
      <c r="F54" s="38">
        <f>'1.2.sz.mell.'!F53+'1.3.sz.mell.'!F53+'1.4.sz.mell.'!F53</f>
        <v>0</v>
      </c>
      <c r="G54" s="38">
        <f>'1.2.sz.mell.'!G53+'1.3.sz.mell.'!G53+'1.4.sz.mell.'!G53</f>
        <v>0</v>
      </c>
      <c r="H54" s="38">
        <f>'1.2.sz.mell.'!H53+'1.3.sz.mell.'!H53+'1.4.sz.mell.'!H53</f>
        <v>0</v>
      </c>
      <c r="I54" s="38">
        <f>'1.2.sz.mell.'!I54+'1.3.sz.mell.'!I54+'1.4.sz.mell.'!I53</f>
        <v>0</v>
      </c>
      <c r="J54" s="152"/>
    </row>
    <row r="55" spans="1:10" s="26" customFormat="1" ht="12" customHeight="1" thickBot="1" x14ac:dyDescent="0.25">
      <c r="A55" s="24" t="s">
        <v>29</v>
      </c>
      <c r="B55" s="25" t="s">
        <v>144</v>
      </c>
      <c r="C55" s="14">
        <f>+C5+C6+C13+C20+C27+C39+C45+C50</f>
        <v>270026781</v>
      </c>
      <c r="D55" s="14">
        <f t="shared" ref="D55:H55" si="15">+D5+D6+D13+D20+D27+D39+D45+D50</f>
        <v>300966792</v>
      </c>
      <c r="E55" s="14">
        <f t="shared" si="15"/>
        <v>7792117</v>
      </c>
      <c r="F55" s="14">
        <f t="shared" si="15"/>
        <v>308758909</v>
      </c>
      <c r="G55" s="14">
        <f t="shared" si="15"/>
        <v>0</v>
      </c>
      <c r="H55" s="14">
        <f t="shared" si="15"/>
        <v>308758909</v>
      </c>
      <c r="I55" s="14">
        <f t="shared" ref="I55" si="16">+I5+I6+I13+I20+I27+I39+I45+I50</f>
        <v>309175435</v>
      </c>
      <c r="J55" s="150">
        <f t="shared" si="2"/>
        <v>100.13490331383441</v>
      </c>
    </row>
    <row r="56" spans="1:10" s="26" customFormat="1" ht="12" customHeight="1" thickBot="1" x14ac:dyDescent="0.25">
      <c r="A56" s="41" t="s">
        <v>145</v>
      </c>
      <c r="B56" s="35" t="s">
        <v>146</v>
      </c>
      <c r="C56" s="11">
        <f>SUM(C57:C59)</f>
        <v>0</v>
      </c>
      <c r="D56" s="11">
        <f t="shared" ref="D56:H56" si="17">SUM(D57:D59)</f>
        <v>0</v>
      </c>
      <c r="E56" s="11">
        <f t="shared" si="17"/>
        <v>0</v>
      </c>
      <c r="F56" s="11">
        <f t="shared" si="17"/>
        <v>0</v>
      </c>
      <c r="G56" s="11">
        <f t="shared" si="17"/>
        <v>0</v>
      </c>
      <c r="H56" s="11">
        <f t="shared" si="17"/>
        <v>0</v>
      </c>
      <c r="I56" s="11">
        <f t="shared" ref="I56:J56" si="18">SUM(I57:I59)</f>
        <v>0</v>
      </c>
      <c r="J56" s="11">
        <f t="shared" si="18"/>
        <v>0</v>
      </c>
    </row>
    <row r="57" spans="1:10" s="26" customFormat="1" ht="12" customHeight="1" x14ac:dyDescent="0.2">
      <c r="A57" s="27" t="s">
        <v>147</v>
      </c>
      <c r="B57" s="28" t="s">
        <v>148</v>
      </c>
      <c r="C57" s="38">
        <f>'1.2.sz.mell.'!C56+'1.3.sz.mell.'!C56+'1.4.sz.mell.'!C56</f>
        <v>0</v>
      </c>
      <c r="D57" s="38">
        <f>'1.2.sz.mell.'!D56+'1.3.sz.mell.'!D56+'1.4.sz.mell.'!D56</f>
        <v>0</v>
      </c>
      <c r="E57" s="38">
        <f>'1.2.sz.mell.'!E56+'1.3.sz.mell.'!E56+'1.4.sz.mell.'!E56</f>
        <v>0</v>
      </c>
      <c r="F57" s="38">
        <f>'1.2.sz.mell.'!F56+'1.3.sz.mell.'!F56+'1.4.sz.mell.'!F56</f>
        <v>0</v>
      </c>
      <c r="G57" s="38">
        <f>'1.2.sz.mell.'!G56+'1.3.sz.mell.'!G56+'1.4.sz.mell.'!G56</f>
        <v>0</v>
      </c>
      <c r="H57" s="38">
        <f>'1.2.sz.mell.'!H56+'1.3.sz.mell.'!H56+'1.4.sz.mell.'!H56</f>
        <v>0</v>
      </c>
      <c r="I57" s="38">
        <f>'1.2.sz.mell.'!I57+'1.3.sz.mell.'!I57+'1.4.sz.mell.'!I56</f>
        <v>0</v>
      </c>
      <c r="J57" s="152"/>
    </row>
    <row r="58" spans="1:10" s="26" customFormat="1" ht="12" customHeight="1" x14ac:dyDescent="0.2">
      <c r="A58" s="30" t="s">
        <v>149</v>
      </c>
      <c r="B58" s="31" t="s">
        <v>150</v>
      </c>
      <c r="C58" s="38">
        <f>'1.2.sz.mell.'!C57+'1.3.sz.mell.'!C57+'1.4.sz.mell.'!C57</f>
        <v>0</v>
      </c>
      <c r="D58" s="38">
        <f>'1.2.sz.mell.'!D57+'1.3.sz.mell.'!D57+'1.4.sz.mell.'!D57</f>
        <v>0</v>
      </c>
      <c r="E58" s="38">
        <f>'1.2.sz.mell.'!E57+'1.3.sz.mell.'!E57+'1.4.sz.mell.'!E57</f>
        <v>0</v>
      </c>
      <c r="F58" s="38">
        <f>'1.2.sz.mell.'!F57+'1.3.sz.mell.'!F57+'1.4.sz.mell.'!F57</f>
        <v>0</v>
      </c>
      <c r="G58" s="38">
        <f>'1.2.sz.mell.'!G57+'1.3.sz.mell.'!G57+'1.4.sz.mell.'!G57</f>
        <v>0</v>
      </c>
      <c r="H58" s="38">
        <f>'1.2.sz.mell.'!H57+'1.3.sz.mell.'!H57+'1.4.sz.mell.'!H57</f>
        <v>0</v>
      </c>
      <c r="I58" s="38">
        <f>'1.2.sz.mell.'!I58+'1.3.sz.mell.'!I58+'1.4.sz.mell.'!I57</f>
        <v>0</v>
      </c>
      <c r="J58" s="152"/>
    </row>
    <row r="59" spans="1:10" s="26" customFormat="1" ht="12" customHeight="1" thickBot="1" x14ac:dyDescent="0.25">
      <c r="A59" s="33" t="s">
        <v>151</v>
      </c>
      <c r="B59" s="42" t="s">
        <v>152</v>
      </c>
      <c r="C59" s="38">
        <f>'1.2.sz.mell.'!C58+'1.3.sz.mell.'!C58+'1.4.sz.mell.'!C58</f>
        <v>0</v>
      </c>
      <c r="D59" s="38">
        <f>'1.2.sz.mell.'!D58+'1.3.sz.mell.'!D58+'1.4.sz.mell.'!D58</f>
        <v>0</v>
      </c>
      <c r="E59" s="38">
        <f>'1.2.sz.mell.'!E58+'1.3.sz.mell.'!E58+'1.4.sz.mell.'!E58</f>
        <v>0</v>
      </c>
      <c r="F59" s="38">
        <f>'1.2.sz.mell.'!F58+'1.3.sz.mell.'!F58+'1.4.sz.mell.'!F58</f>
        <v>0</v>
      </c>
      <c r="G59" s="38">
        <f>'1.2.sz.mell.'!G58+'1.3.sz.mell.'!G58+'1.4.sz.mell.'!G58</f>
        <v>0</v>
      </c>
      <c r="H59" s="38">
        <f>'1.2.sz.mell.'!H58+'1.3.sz.mell.'!H58+'1.4.sz.mell.'!H58</f>
        <v>0</v>
      </c>
      <c r="I59" s="38">
        <f>'1.2.sz.mell.'!I59+'1.3.sz.mell.'!I59+'1.4.sz.mell.'!I58</f>
        <v>0</v>
      </c>
      <c r="J59" s="152"/>
    </row>
    <row r="60" spans="1:10" s="26" customFormat="1" ht="12" customHeight="1" thickBot="1" x14ac:dyDescent="0.25">
      <c r="A60" s="41" t="s">
        <v>153</v>
      </c>
      <c r="B60" s="35" t="s">
        <v>154</v>
      </c>
      <c r="C60" s="11">
        <f>SUM(C61:C64)</f>
        <v>0</v>
      </c>
      <c r="D60" s="11">
        <f t="shared" ref="D60:H60" si="19">SUM(D61:D64)</f>
        <v>0</v>
      </c>
      <c r="E60" s="11">
        <f t="shared" si="19"/>
        <v>0</v>
      </c>
      <c r="F60" s="11">
        <f t="shared" si="19"/>
        <v>0</v>
      </c>
      <c r="G60" s="11">
        <f t="shared" si="19"/>
        <v>0</v>
      </c>
      <c r="H60" s="11">
        <f t="shared" si="19"/>
        <v>0</v>
      </c>
      <c r="I60" s="11">
        <f t="shared" ref="I60" si="20">SUM(I61:I64)</f>
        <v>0</v>
      </c>
      <c r="J60" s="149"/>
    </row>
    <row r="61" spans="1:10" s="26" customFormat="1" ht="12" customHeight="1" x14ac:dyDescent="0.2">
      <c r="A61" s="27" t="s">
        <v>155</v>
      </c>
      <c r="B61" s="28" t="s">
        <v>156</v>
      </c>
      <c r="C61" s="38">
        <f>'1.2.sz.mell.'!C60+'1.3.sz.mell.'!C60+'1.4.sz.mell.'!C60</f>
        <v>0</v>
      </c>
      <c r="D61" s="38">
        <f>'1.2.sz.mell.'!D60+'1.3.sz.mell.'!D60+'1.4.sz.mell.'!D60</f>
        <v>0</v>
      </c>
      <c r="E61" s="38">
        <f>'1.2.sz.mell.'!E60+'1.3.sz.mell.'!E60+'1.4.sz.mell.'!E60</f>
        <v>0</v>
      </c>
      <c r="F61" s="38">
        <f>'1.2.sz.mell.'!F60+'1.3.sz.mell.'!F60+'1.4.sz.mell.'!F60</f>
        <v>0</v>
      </c>
      <c r="G61" s="38">
        <f>'1.2.sz.mell.'!G60+'1.3.sz.mell.'!G60+'1.4.sz.mell.'!G60</f>
        <v>0</v>
      </c>
      <c r="H61" s="38">
        <f>'1.2.sz.mell.'!H60+'1.3.sz.mell.'!H60+'1.4.sz.mell.'!H60</f>
        <v>0</v>
      </c>
      <c r="I61" s="38">
        <f>'1.2.sz.mell.'!I61+'1.3.sz.mell.'!I61+'1.4.sz.mell.'!I60</f>
        <v>0</v>
      </c>
      <c r="J61" s="152"/>
    </row>
    <row r="62" spans="1:10" s="26" customFormat="1" ht="12" customHeight="1" x14ac:dyDescent="0.2">
      <c r="A62" s="30" t="s">
        <v>157</v>
      </c>
      <c r="B62" s="31" t="s">
        <v>158</v>
      </c>
      <c r="C62" s="38">
        <f>'1.2.sz.mell.'!C61+'1.3.sz.mell.'!C61+'1.4.sz.mell.'!C61</f>
        <v>0</v>
      </c>
      <c r="D62" s="38">
        <f>'1.2.sz.mell.'!D61+'1.3.sz.mell.'!D61+'1.4.sz.mell.'!D61</f>
        <v>0</v>
      </c>
      <c r="E62" s="38">
        <f>'1.2.sz.mell.'!E61+'1.3.sz.mell.'!E61+'1.4.sz.mell.'!E61</f>
        <v>0</v>
      </c>
      <c r="F62" s="38">
        <f>'1.2.sz.mell.'!F61+'1.3.sz.mell.'!F61+'1.4.sz.mell.'!F61</f>
        <v>0</v>
      </c>
      <c r="G62" s="38">
        <f>'1.2.sz.mell.'!G61+'1.3.sz.mell.'!G61+'1.4.sz.mell.'!G61</f>
        <v>0</v>
      </c>
      <c r="H62" s="38">
        <f>'1.2.sz.mell.'!H61+'1.3.sz.mell.'!H61+'1.4.sz.mell.'!H61</f>
        <v>0</v>
      </c>
      <c r="I62" s="38">
        <f>'1.2.sz.mell.'!I62+'1.3.sz.mell.'!I62+'1.4.sz.mell.'!I61</f>
        <v>0</v>
      </c>
      <c r="J62" s="152"/>
    </row>
    <row r="63" spans="1:10" s="26" customFormat="1" ht="12" customHeight="1" x14ac:dyDescent="0.2">
      <c r="A63" s="30" t="s">
        <v>159</v>
      </c>
      <c r="B63" s="31" t="s">
        <v>160</v>
      </c>
      <c r="C63" s="38">
        <f>'1.2.sz.mell.'!C62+'1.3.sz.mell.'!C62+'1.4.sz.mell.'!C62</f>
        <v>0</v>
      </c>
      <c r="D63" s="38">
        <f>'1.2.sz.mell.'!D62+'1.3.sz.mell.'!D62+'1.4.sz.mell.'!D62</f>
        <v>0</v>
      </c>
      <c r="E63" s="38">
        <f>'1.2.sz.mell.'!E62+'1.3.sz.mell.'!E62+'1.4.sz.mell.'!E62</f>
        <v>0</v>
      </c>
      <c r="F63" s="38">
        <f>'1.2.sz.mell.'!F62+'1.3.sz.mell.'!F62+'1.4.sz.mell.'!F62</f>
        <v>0</v>
      </c>
      <c r="G63" s="38">
        <f>'1.2.sz.mell.'!G62+'1.3.sz.mell.'!G62+'1.4.sz.mell.'!G62</f>
        <v>0</v>
      </c>
      <c r="H63" s="38">
        <f>'1.2.sz.mell.'!H62+'1.3.sz.mell.'!H62+'1.4.sz.mell.'!H62</f>
        <v>0</v>
      </c>
      <c r="I63" s="38">
        <f>'1.2.sz.mell.'!I63+'1.3.sz.mell.'!I63+'1.4.sz.mell.'!I62</f>
        <v>0</v>
      </c>
      <c r="J63" s="152"/>
    </row>
    <row r="64" spans="1:10" s="26" customFormat="1" ht="12" customHeight="1" thickBot="1" x14ac:dyDescent="0.25">
      <c r="A64" s="33" t="s">
        <v>161</v>
      </c>
      <c r="B64" s="34" t="s">
        <v>162</v>
      </c>
      <c r="C64" s="38">
        <f>'1.2.sz.mell.'!C63+'1.3.sz.mell.'!C63+'1.4.sz.mell.'!C63</f>
        <v>0</v>
      </c>
      <c r="D64" s="38">
        <f>'1.2.sz.mell.'!D63+'1.3.sz.mell.'!D63+'1.4.sz.mell.'!D63</f>
        <v>0</v>
      </c>
      <c r="E64" s="38">
        <f>'1.2.sz.mell.'!E63+'1.3.sz.mell.'!E63+'1.4.sz.mell.'!E63</f>
        <v>0</v>
      </c>
      <c r="F64" s="38">
        <f>'1.2.sz.mell.'!F63+'1.3.sz.mell.'!F63+'1.4.sz.mell.'!F63</f>
        <v>0</v>
      </c>
      <c r="G64" s="38">
        <f>'1.2.sz.mell.'!G63+'1.3.sz.mell.'!G63+'1.4.sz.mell.'!G63</f>
        <v>0</v>
      </c>
      <c r="H64" s="38">
        <f>'1.2.sz.mell.'!H63+'1.3.sz.mell.'!H63+'1.4.sz.mell.'!H63</f>
        <v>0</v>
      </c>
      <c r="I64" s="38">
        <f>'1.2.sz.mell.'!I64+'1.3.sz.mell.'!I64+'1.4.sz.mell.'!I63</f>
        <v>0</v>
      </c>
      <c r="J64" s="152"/>
    </row>
    <row r="65" spans="1:10" s="26" customFormat="1" ht="12" customHeight="1" thickBot="1" x14ac:dyDescent="0.25">
      <c r="A65" s="41" t="s">
        <v>163</v>
      </c>
      <c r="B65" s="35" t="s">
        <v>164</v>
      </c>
      <c r="C65" s="11">
        <f>SUM(C66:C67)</f>
        <v>19638446</v>
      </c>
      <c r="D65" s="11">
        <f t="shared" ref="D65:H65" si="21">SUM(D66:D67)</f>
        <v>19638446</v>
      </c>
      <c r="E65" s="11">
        <f t="shared" si="21"/>
        <v>0</v>
      </c>
      <c r="F65" s="11">
        <f t="shared" si="21"/>
        <v>19638446</v>
      </c>
      <c r="G65" s="11">
        <f t="shared" si="21"/>
        <v>0</v>
      </c>
      <c r="H65" s="11">
        <f t="shared" si="21"/>
        <v>19638446</v>
      </c>
      <c r="I65" s="11">
        <f t="shared" ref="I65" si="22">SUM(I66:I67)</f>
        <v>19638446</v>
      </c>
      <c r="J65" s="149">
        <f t="shared" si="2"/>
        <v>100</v>
      </c>
    </row>
    <row r="66" spans="1:10" s="26" customFormat="1" ht="12" customHeight="1" x14ac:dyDescent="0.2">
      <c r="A66" s="27" t="s">
        <v>165</v>
      </c>
      <c r="B66" s="28" t="s">
        <v>166</v>
      </c>
      <c r="C66" s="38">
        <f>'1.2.sz.mell.'!C65+'1.3.sz.mell.'!C65+'1.4.sz.mell.'!C65</f>
        <v>19638446</v>
      </c>
      <c r="D66" s="38">
        <f>'1.2.sz.mell.'!D65+'1.3.sz.mell.'!D65+'1.4.sz.mell.'!D65</f>
        <v>19638446</v>
      </c>
      <c r="E66" s="38">
        <f>'1.2.sz.mell.'!E65+'1.3.sz.mell.'!E65+'1.4.sz.mell.'!E65</f>
        <v>0</v>
      </c>
      <c r="F66" s="38">
        <f>'1.2.sz.mell.'!F65+'1.3.sz.mell.'!F65+'1.4.sz.mell.'!F65</f>
        <v>19638446</v>
      </c>
      <c r="G66" s="38">
        <f>'1.2.sz.mell.'!G65+'1.3.sz.mell.'!G65+'1.4.sz.mell.'!G65</f>
        <v>0</v>
      </c>
      <c r="H66" s="38">
        <f>'1.2.sz.mell.'!H65+'1.3.sz.mell.'!H65+'1.4.sz.mell.'!H65</f>
        <v>19638446</v>
      </c>
      <c r="I66" s="38">
        <f>'1.2.sz.mell.'!I66+'1.3.sz.mell.'!I66+'1.4.sz.mell.'!I65</f>
        <v>19638446</v>
      </c>
      <c r="J66" s="152">
        <f t="shared" si="2"/>
        <v>100</v>
      </c>
    </row>
    <row r="67" spans="1:10" s="26" customFormat="1" ht="12" customHeight="1" thickBot="1" x14ac:dyDescent="0.25">
      <c r="A67" s="33" t="s">
        <v>167</v>
      </c>
      <c r="B67" s="34" t="s">
        <v>168</v>
      </c>
      <c r="C67" s="38">
        <f>'1.2.sz.mell.'!C67+'1.3.sz.mell.'!C67+'1.4.sz.mell.'!C67</f>
        <v>0</v>
      </c>
      <c r="D67" s="38">
        <f>'1.2.sz.mell.'!D67+'1.3.sz.mell.'!D67+'1.4.sz.mell.'!D67</f>
        <v>0</v>
      </c>
      <c r="E67" s="38">
        <f>'1.2.sz.mell.'!E67+'1.3.sz.mell.'!E67+'1.4.sz.mell.'!E67</f>
        <v>0</v>
      </c>
      <c r="F67" s="38">
        <f>'1.2.sz.mell.'!F67+'1.3.sz.mell.'!F67+'1.4.sz.mell.'!F67</f>
        <v>0</v>
      </c>
      <c r="G67" s="38">
        <f>'1.2.sz.mell.'!G67+'1.3.sz.mell.'!G67+'1.4.sz.mell.'!G67</f>
        <v>0</v>
      </c>
      <c r="H67" s="38">
        <f>'1.2.sz.mell.'!H67+'1.3.sz.mell.'!H67+'1.4.sz.mell.'!H67</f>
        <v>0</v>
      </c>
      <c r="I67" s="38">
        <f>'1.2.sz.mell.'!I67+'1.3.sz.mell.'!I67+'1.4.sz.mell.'!I66</f>
        <v>0</v>
      </c>
      <c r="J67" s="152"/>
    </row>
    <row r="68" spans="1:10" s="26" customFormat="1" ht="12" customHeight="1" thickBot="1" x14ac:dyDescent="0.25">
      <c r="A68" s="41" t="s">
        <v>169</v>
      </c>
      <c r="B68" s="35" t="s">
        <v>170</v>
      </c>
      <c r="C68" s="11">
        <f>SUM(C69:C71)</f>
        <v>0</v>
      </c>
      <c r="D68" s="11">
        <f t="shared" ref="D68:H68" si="23">SUM(D69:D71)</f>
        <v>0</v>
      </c>
      <c r="E68" s="11">
        <f t="shared" si="23"/>
        <v>0</v>
      </c>
      <c r="F68" s="11">
        <f t="shared" si="23"/>
        <v>0</v>
      </c>
      <c r="G68" s="11">
        <f t="shared" si="23"/>
        <v>0</v>
      </c>
      <c r="H68" s="11">
        <f t="shared" si="23"/>
        <v>0</v>
      </c>
      <c r="I68" s="11">
        <f t="shared" ref="I68" si="24">SUM(I69:I71)</f>
        <v>0</v>
      </c>
      <c r="J68" s="149"/>
    </row>
    <row r="69" spans="1:10" s="26" customFormat="1" ht="12" hidden="1" customHeight="1" x14ac:dyDescent="0.2">
      <c r="A69" s="27" t="s">
        <v>171</v>
      </c>
      <c r="B69" s="28" t="s">
        <v>172</v>
      </c>
      <c r="C69" s="38">
        <f>'1.2.sz.mell.'!C68+'1.3.sz.mell.'!C68+'1.4.sz.mell.'!C68</f>
        <v>0</v>
      </c>
      <c r="D69" s="38">
        <f>'1.2.sz.mell.'!D68+'1.3.sz.mell.'!D68+'1.4.sz.mell.'!D68</f>
        <v>0</v>
      </c>
      <c r="E69" s="38">
        <f>'1.2.sz.mell.'!E68+'1.3.sz.mell.'!E68+'1.4.sz.mell.'!E68</f>
        <v>0</v>
      </c>
      <c r="F69" s="38">
        <f>'1.2.sz.mell.'!F68+'1.3.sz.mell.'!F68+'1.4.sz.mell.'!F68</f>
        <v>0</v>
      </c>
      <c r="G69" s="38">
        <f>'1.2.sz.mell.'!G68+'1.3.sz.mell.'!G68+'1.4.sz.mell.'!G68</f>
        <v>0</v>
      </c>
      <c r="H69" s="38">
        <f>'1.2.sz.mell.'!H68+'1.3.sz.mell.'!H68+'1.4.sz.mell.'!H68</f>
        <v>0</v>
      </c>
      <c r="I69" s="38">
        <f>'1.2.sz.mell.'!I69+'1.3.sz.mell.'!I69+'1.4.sz.mell.'!I68</f>
        <v>0</v>
      </c>
      <c r="J69" s="152"/>
    </row>
    <row r="70" spans="1:10" s="26" customFormat="1" ht="12" hidden="1" customHeight="1" x14ac:dyDescent="0.2">
      <c r="A70" s="30" t="s">
        <v>173</v>
      </c>
      <c r="B70" s="31" t="s">
        <v>174</v>
      </c>
      <c r="C70" s="38">
        <f>'1.2.sz.mell.'!C69+'1.3.sz.mell.'!C69+'1.4.sz.mell.'!C69</f>
        <v>0</v>
      </c>
      <c r="D70" s="38">
        <f>'1.2.sz.mell.'!D69+'1.3.sz.mell.'!D69+'1.4.sz.mell.'!D69</f>
        <v>0</v>
      </c>
      <c r="E70" s="38">
        <f>'1.2.sz.mell.'!E69+'1.3.sz.mell.'!E69+'1.4.sz.mell.'!E69</f>
        <v>0</v>
      </c>
      <c r="F70" s="38">
        <f>'1.2.sz.mell.'!F69+'1.3.sz.mell.'!F69+'1.4.sz.mell.'!F69</f>
        <v>0</v>
      </c>
      <c r="G70" s="38">
        <f>'1.2.sz.mell.'!G69+'1.3.sz.mell.'!G69+'1.4.sz.mell.'!G69</f>
        <v>0</v>
      </c>
      <c r="H70" s="38">
        <f>'1.2.sz.mell.'!H69+'1.3.sz.mell.'!H69+'1.4.sz.mell.'!H69</f>
        <v>0</v>
      </c>
      <c r="I70" s="38">
        <f>'1.2.sz.mell.'!I70+'1.3.sz.mell.'!I70+'1.4.sz.mell.'!I69</f>
        <v>0</v>
      </c>
      <c r="J70" s="152"/>
    </row>
    <row r="71" spans="1:10" s="26" customFormat="1" ht="12" hidden="1" customHeight="1" thickBot="1" x14ac:dyDescent="0.25">
      <c r="A71" s="33" t="s">
        <v>175</v>
      </c>
      <c r="B71" s="34" t="s">
        <v>176</v>
      </c>
      <c r="C71" s="38">
        <f>'1.2.sz.mell.'!C70+'1.3.sz.mell.'!C70+'1.4.sz.mell.'!C70</f>
        <v>0</v>
      </c>
      <c r="D71" s="38">
        <f>'1.2.sz.mell.'!D70+'1.3.sz.mell.'!D70+'1.4.sz.mell.'!D70</f>
        <v>0</v>
      </c>
      <c r="E71" s="38">
        <f>'1.2.sz.mell.'!E70+'1.3.sz.mell.'!E70+'1.4.sz.mell.'!E70</f>
        <v>0</v>
      </c>
      <c r="F71" s="38">
        <f>'1.2.sz.mell.'!F70+'1.3.sz.mell.'!F70+'1.4.sz.mell.'!F70</f>
        <v>0</v>
      </c>
      <c r="G71" s="38">
        <f>'1.2.sz.mell.'!G70+'1.3.sz.mell.'!G70+'1.4.sz.mell.'!G70</f>
        <v>0</v>
      </c>
      <c r="H71" s="38">
        <f>'1.2.sz.mell.'!H70+'1.3.sz.mell.'!H70+'1.4.sz.mell.'!H70</f>
        <v>0</v>
      </c>
      <c r="I71" s="38">
        <f>'1.2.sz.mell.'!I71+'1.3.sz.mell.'!I71+'1.4.sz.mell.'!I70</f>
        <v>0</v>
      </c>
      <c r="J71" s="152"/>
    </row>
    <row r="72" spans="1:10" s="26" customFormat="1" ht="12" customHeight="1" thickBot="1" x14ac:dyDescent="0.25">
      <c r="A72" s="41" t="s">
        <v>177</v>
      </c>
      <c r="B72" s="35" t="s">
        <v>178</v>
      </c>
      <c r="C72" s="11">
        <f>SUM(C73:C76)</f>
        <v>0</v>
      </c>
      <c r="D72" s="11">
        <f t="shared" ref="D72:H72" si="25">SUM(D73:D76)</f>
        <v>0</v>
      </c>
      <c r="E72" s="11">
        <f t="shared" si="25"/>
        <v>0</v>
      </c>
      <c r="F72" s="11">
        <f t="shared" si="25"/>
        <v>0</v>
      </c>
      <c r="G72" s="11">
        <f t="shared" si="25"/>
        <v>0</v>
      </c>
      <c r="H72" s="11">
        <f t="shared" si="25"/>
        <v>0</v>
      </c>
      <c r="I72" s="11">
        <f t="shared" ref="I72" si="26">SUM(I73:I76)</f>
        <v>0</v>
      </c>
      <c r="J72" s="149"/>
    </row>
    <row r="73" spans="1:10" s="26" customFormat="1" ht="12" hidden="1" customHeight="1" x14ac:dyDescent="0.2">
      <c r="A73" s="43" t="s">
        <v>179</v>
      </c>
      <c r="B73" s="28" t="s">
        <v>180</v>
      </c>
      <c r="C73" s="38">
        <f>'1.2.sz.mell.'!C72+'1.3.sz.mell.'!C72+'1.4.sz.mell.'!C72</f>
        <v>0</v>
      </c>
      <c r="D73" s="38">
        <f>'1.2.sz.mell.'!D72+'1.3.sz.mell.'!D72+'1.4.sz.mell.'!D72</f>
        <v>0</v>
      </c>
      <c r="E73" s="38">
        <f>'1.2.sz.mell.'!E72+'1.3.sz.mell.'!E72+'1.4.sz.mell.'!E72</f>
        <v>0</v>
      </c>
      <c r="F73" s="38">
        <f>'1.2.sz.mell.'!F72+'1.3.sz.mell.'!F72+'1.4.sz.mell.'!F72</f>
        <v>0</v>
      </c>
      <c r="G73" s="38">
        <f>'1.2.sz.mell.'!G72+'1.3.sz.mell.'!G72+'1.4.sz.mell.'!G72</f>
        <v>0</v>
      </c>
      <c r="H73" s="38">
        <f>'1.2.sz.mell.'!H72+'1.3.sz.mell.'!H72+'1.4.sz.mell.'!H72</f>
        <v>0</v>
      </c>
      <c r="I73" s="38">
        <f>'1.2.sz.mell.'!I73+'1.3.sz.mell.'!I73+'1.4.sz.mell.'!I72</f>
        <v>0</v>
      </c>
      <c r="J73" s="152"/>
    </row>
    <row r="74" spans="1:10" s="26" customFormat="1" ht="12" hidden="1" customHeight="1" x14ac:dyDescent="0.2">
      <c r="A74" s="44" t="s">
        <v>181</v>
      </c>
      <c r="B74" s="31" t="s">
        <v>182</v>
      </c>
      <c r="C74" s="38">
        <f>'1.2.sz.mell.'!C73+'1.3.sz.mell.'!C73+'1.4.sz.mell.'!C73</f>
        <v>0</v>
      </c>
      <c r="D74" s="38">
        <f>'1.2.sz.mell.'!D73+'1.3.sz.mell.'!D73+'1.4.sz.mell.'!D73</f>
        <v>0</v>
      </c>
      <c r="E74" s="38">
        <f>'1.2.sz.mell.'!E73+'1.3.sz.mell.'!E73+'1.4.sz.mell.'!E73</f>
        <v>0</v>
      </c>
      <c r="F74" s="38">
        <f>'1.2.sz.mell.'!F73+'1.3.sz.mell.'!F73+'1.4.sz.mell.'!F73</f>
        <v>0</v>
      </c>
      <c r="G74" s="38">
        <f>'1.2.sz.mell.'!G73+'1.3.sz.mell.'!G73+'1.4.sz.mell.'!G73</f>
        <v>0</v>
      </c>
      <c r="H74" s="38">
        <f>'1.2.sz.mell.'!H73+'1.3.sz.mell.'!H73+'1.4.sz.mell.'!H73</f>
        <v>0</v>
      </c>
      <c r="I74" s="38">
        <f>'1.2.sz.mell.'!I74+'1.3.sz.mell.'!I74+'1.4.sz.mell.'!I73</f>
        <v>0</v>
      </c>
      <c r="J74" s="152"/>
    </row>
    <row r="75" spans="1:10" s="26" customFormat="1" ht="12" hidden="1" customHeight="1" x14ac:dyDescent="0.2">
      <c r="A75" s="44" t="s">
        <v>183</v>
      </c>
      <c r="B75" s="31" t="s">
        <v>184</v>
      </c>
      <c r="C75" s="38">
        <f>'1.2.sz.mell.'!C74+'1.3.sz.mell.'!C74+'1.4.sz.mell.'!C74</f>
        <v>0</v>
      </c>
      <c r="D75" s="38">
        <f>'1.2.sz.mell.'!D74+'1.3.sz.mell.'!D74+'1.4.sz.mell.'!D74</f>
        <v>0</v>
      </c>
      <c r="E75" s="38">
        <f>'1.2.sz.mell.'!E74+'1.3.sz.mell.'!E74+'1.4.sz.mell.'!E74</f>
        <v>0</v>
      </c>
      <c r="F75" s="38">
        <f>'1.2.sz.mell.'!F74+'1.3.sz.mell.'!F74+'1.4.sz.mell.'!F74</f>
        <v>0</v>
      </c>
      <c r="G75" s="38">
        <f>'1.2.sz.mell.'!G74+'1.3.sz.mell.'!G74+'1.4.sz.mell.'!G74</f>
        <v>0</v>
      </c>
      <c r="H75" s="38">
        <f>'1.2.sz.mell.'!H74+'1.3.sz.mell.'!H74+'1.4.sz.mell.'!H74</f>
        <v>0</v>
      </c>
      <c r="I75" s="38">
        <f>'1.2.sz.mell.'!I75+'1.3.sz.mell.'!I75+'1.4.sz.mell.'!I74</f>
        <v>0</v>
      </c>
      <c r="J75" s="152"/>
    </row>
    <row r="76" spans="1:10" s="26" customFormat="1" ht="12" hidden="1" customHeight="1" thickBot="1" x14ac:dyDescent="0.25">
      <c r="A76" s="45" t="s">
        <v>185</v>
      </c>
      <c r="B76" s="34" t="s">
        <v>186</v>
      </c>
      <c r="C76" s="38">
        <f>'1.2.sz.mell.'!C75+'1.3.sz.mell.'!C75+'1.4.sz.mell.'!C75</f>
        <v>0</v>
      </c>
      <c r="D76" s="38">
        <f>'1.2.sz.mell.'!D75+'1.3.sz.mell.'!D75+'1.4.sz.mell.'!D75</f>
        <v>0</v>
      </c>
      <c r="E76" s="38">
        <f>'1.2.sz.mell.'!E75+'1.3.sz.mell.'!E75+'1.4.sz.mell.'!E75</f>
        <v>0</v>
      </c>
      <c r="F76" s="38">
        <f>'1.2.sz.mell.'!F75+'1.3.sz.mell.'!F75+'1.4.sz.mell.'!F75</f>
        <v>0</v>
      </c>
      <c r="G76" s="38">
        <f>'1.2.sz.mell.'!G75+'1.3.sz.mell.'!G75+'1.4.sz.mell.'!G75</f>
        <v>0</v>
      </c>
      <c r="H76" s="38">
        <f>'1.2.sz.mell.'!H75+'1.3.sz.mell.'!H75+'1.4.sz.mell.'!H75</f>
        <v>0</v>
      </c>
      <c r="I76" s="38">
        <f>'1.2.sz.mell.'!I76+'1.3.sz.mell.'!I76+'1.4.sz.mell.'!I75</f>
        <v>0</v>
      </c>
      <c r="J76" s="152"/>
    </row>
    <row r="77" spans="1:10" s="26" customFormat="1" ht="13.5" customHeight="1" thickBot="1" x14ac:dyDescent="0.25">
      <c r="A77" s="41" t="s">
        <v>187</v>
      </c>
      <c r="B77" s="35" t="s">
        <v>188</v>
      </c>
      <c r="C77" s="46"/>
      <c r="D77" s="46"/>
      <c r="E77" s="46"/>
      <c r="F77" s="46"/>
      <c r="G77" s="46"/>
      <c r="H77" s="46"/>
      <c r="I77" s="46"/>
      <c r="J77" s="155"/>
    </row>
    <row r="78" spans="1:10" s="26" customFormat="1" ht="15.75" customHeight="1" thickBot="1" x14ac:dyDescent="0.25">
      <c r="A78" s="41" t="s">
        <v>189</v>
      </c>
      <c r="B78" s="47" t="s">
        <v>190</v>
      </c>
      <c r="C78" s="14">
        <f>+C56+C60+C65+C68+C72+C77</f>
        <v>19638446</v>
      </c>
      <c r="D78" s="14">
        <f t="shared" ref="D78:H78" si="27">+D56+D60+D65+D68+D72+D77</f>
        <v>19638446</v>
      </c>
      <c r="E78" s="14">
        <f t="shared" si="27"/>
        <v>0</v>
      </c>
      <c r="F78" s="14">
        <f t="shared" si="27"/>
        <v>19638446</v>
      </c>
      <c r="G78" s="14">
        <f t="shared" si="27"/>
        <v>0</v>
      </c>
      <c r="H78" s="14">
        <f t="shared" si="27"/>
        <v>19638446</v>
      </c>
      <c r="I78" s="14">
        <f t="shared" ref="I78" si="28">+I56+I60+I65+I68+I72+I77</f>
        <v>19638446</v>
      </c>
      <c r="J78" s="150">
        <f t="shared" ref="J78:J79" si="29">I78/F78*100</f>
        <v>100</v>
      </c>
    </row>
    <row r="79" spans="1:10" s="26" customFormat="1" ht="16.5" customHeight="1" thickBot="1" x14ac:dyDescent="0.25">
      <c r="A79" s="48" t="s">
        <v>191</v>
      </c>
      <c r="B79" s="49" t="s">
        <v>192</v>
      </c>
      <c r="C79" s="14">
        <f>+C55+C78</f>
        <v>289665227</v>
      </c>
      <c r="D79" s="14">
        <f t="shared" ref="D79:H79" si="30">+D55+D78</f>
        <v>320605238</v>
      </c>
      <c r="E79" s="14">
        <f t="shared" si="30"/>
        <v>7792117</v>
      </c>
      <c r="F79" s="14">
        <f t="shared" si="30"/>
        <v>328397355</v>
      </c>
      <c r="G79" s="14">
        <f t="shared" si="30"/>
        <v>0</v>
      </c>
      <c r="H79" s="14">
        <f t="shared" si="30"/>
        <v>328397355</v>
      </c>
      <c r="I79" s="14">
        <f t="shared" ref="I79" si="31">+I55+I78</f>
        <v>328813881</v>
      </c>
      <c r="J79" s="150">
        <f t="shared" si="29"/>
        <v>100.12683597893168</v>
      </c>
    </row>
    <row r="80" spans="1:10" s="26" customFormat="1" ht="16.5" customHeight="1" x14ac:dyDescent="0.2">
      <c r="A80" s="50"/>
      <c r="B80" s="50"/>
      <c r="C80" s="51"/>
      <c r="D80" s="51"/>
      <c r="E80" s="51"/>
      <c r="F80" s="51"/>
      <c r="G80" s="51"/>
      <c r="H80" s="51"/>
      <c r="I80" s="51"/>
      <c r="J80" s="78"/>
    </row>
    <row r="81" spans="1:10" ht="16.5" customHeight="1" x14ac:dyDescent="0.25">
      <c r="A81" s="556" t="s">
        <v>193</v>
      </c>
      <c r="B81" s="556"/>
      <c r="C81" s="556"/>
      <c r="D81" s="167"/>
      <c r="E81" s="135"/>
      <c r="F81" s="135"/>
      <c r="G81" s="135"/>
      <c r="H81" s="135"/>
      <c r="I81" s="144"/>
      <c r="J81" s="144"/>
    </row>
    <row r="82" spans="1:10" s="53" customFormat="1" ht="16.5" customHeight="1" thickBot="1" x14ac:dyDescent="0.3">
      <c r="A82" s="557" t="s">
        <v>194</v>
      </c>
      <c r="B82" s="557"/>
      <c r="C82" s="16"/>
      <c r="D82" s="16"/>
      <c r="E82" s="52"/>
      <c r="F82" s="52"/>
      <c r="G82" s="52"/>
      <c r="H82" s="16"/>
      <c r="I82" s="16"/>
      <c r="J82" s="16" t="s">
        <v>303</v>
      </c>
    </row>
    <row r="83" spans="1:10" ht="48.75" thickBot="1" x14ac:dyDescent="0.3">
      <c r="A83" s="17" t="s">
        <v>78</v>
      </c>
      <c r="B83" s="18" t="s">
        <v>195</v>
      </c>
      <c r="C83" s="19" t="s">
        <v>322</v>
      </c>
      <c r="D83" s="19" t="s">
        <v>326</v>
      </c>
      <c r="E83" s="19" t="s">
        <v>295</v>
      </c>
      <c r="F83" s="19" t="s">
        <v>296</v>
      </c>
      <c r="G83" s="19" t="s">
        <v>297</v>
      </c>
      <c r="H83" s="19" t="s">
        <v>296</v>
      </c>
      <c r="I83" s="19" t="s">
        <v>320</v>
      </c>
      <c r="J83" s="19" t="s">
        <v>320</v>
      </c>
    </row>
    <row r="84" spans="1:10" s="23" customFormat="1" ht="12" customHeight="1" thickBot="1" x14ac:dyDescent="0.25">
      <c r="A84" s="10">
        <v>1</v>
      </c>
      <c r="B84" s="54">
        <v>2</v>
      </c>
      <c r="C84" s="55">
        <v>3</v>
      </c>
      <c r="D84" s="55"/>
      <c r="E84" s="55">
        <v>3</v>
      </c>
      <c r="F84" s="55">
        <v>3</v>
      </c>
      <c r="G84" s="55">
        <v>3</v>
      </c>
      <c r="H84" s="55">
        <v>3</v>
      </c>
      <c r="I84" s="55">
        <v>4</v>
      </c>
      <c r="J84" s="55">
        <v>3</v>
      </c>
    </row>
    <row r="85" spans="1:10" ht="12" customHeight="1" thickBot="1" x14ac:dyDescent="0.3">
      <c r="A85" s="56" t="s">
        <v>1</v>
      </c>
      <c r="B85" s="57" t="s">
        <v>196</v>
      </c>
      <c r="C85" s="58">
        <f>SUM(C86:C90)</f>
        <v>279591655</v>
      </c>
      <c r="D85" s="58">
        <f t="shared" ref="D85:I85" si="32">SUM(D86:D90)</f>
        <v>303427631</v>
      </c>
      <c r="E85" s="58">
        <f t="shared" si="32"/>
        <v>7523373</v>
      </c>
      <c r="F85" s="58">
        <f t="shared" si="32"/>
        <v>310951004</v>
      </c>
      <c r="G85" s="58">
        <f t="shared" si="32"/>
        <v>0</v>
      </c>
      <c r="H85" s="58">
        <f t="shared" si="32"/>
        <v>310951004</v>
      </c>
      <c r="I85" s="58">
        <f t="shared" si="32"/>
        <v>302521654</v>
      </c>
      <c r="J85" s="156">
        <f t="shared" ref="J85:J123" si="33">I85/F85*100</f>
        <v>97.289170997499014</v>
      </c>
    </row>
    <row r="86" spans="1:10" ht="12" customHeight="1" x14ac:dyDescent="0.25">
      <c r="A86" s="59" t="s">
        <v>2</v>
      </c>
      <c r="B86" s="60" t="s">
        <v>33</v>
      </c>
      <c r="C86" s="61">
        <f>'1.2.sz.mell.'!C86+'1.3.sz.mell.'!C86+'1.4.sz.mell.'!C85</f>
        <v>168705000</v>
      </c>
      <c r="D86" s="61">
        <f>'1.2.sz.mell.'!D86+'1.3.sz.mell.'!D86+'1.4.sz.mell.'!D85</f>
        <v>183685636</v>
      </c>
      <c r="E86" s="61">
        <f>'1.2.sz.mell.'!E86+'1.3.sz.mell.'!E86+'1.4.sz.mell.'!E86</f>
        <v>7024671</v>
      </c>
      <c r="F86" s="61">
        <f>'1.2.sz.mell.'!F86+'1.3.sz.mell.'!F86+'1.4.sz.mell.'!F85</f>
        <v>190710307</v>
      </c>
      <c r="G86" s="61">
        <f>'1.2.sz.mell.'!G86+'1.3.sz.mell.'!G86+'1.4.sz.mell.'!G85</f>
        <v>0</v>
      </c>
      <c r="H86" s="61">
        <f>'1.2.sz.mell.'!H86+'1.3.sz.mell.'!H86+'1.4.sz.mell.'!H86</f>
        <v>190710307</v>
      </c>
      <c r="I86" s="61">
        <f>'1.2.sz.mell.'!I86+'1.3.sz.mell.'!I86+'1.4.sz.mell.'!I85</f>
        <v>187286907</v>
      </c>
      <c r="J86" s="157">
        <f t="shared" si="33"/>
        <v>98.204921352258111</v>
      </c>
    </row>
    <row r="87" spans="1:10" ht="12" customHeight="1" x14ac:dyDescent="0.25">
      <c r="A87" s="30" t="s">
        <v>3</v>
      </c>
      <c r="B87" s="2" t="s">
        <v>34</v>
      </c>
      <c r="C87" s="32">
        <f>'1.2.sz.mell.'!C87+'1.3.sz.mell.'!C87+'1.4.sz.mell.'!C86</f>
        <v>36537000</v>
      </c>
      <c r="D87" s="32">
        <f>'1.2.sz.mell.'!D87+'1.3.sz.mell.'!D87+'1.4.sz.mell.'!D86</f>
        <v>39117609</v>
      </c>
      <c r="E87" s="32">
        <f>'1.2.sz.mell.'!E87+'1.3.sz.mell.'!E87+'1.4.sz.mell.'!E87</f>
        <v>382686</v>
      </c>
      <c r="F87" s="32">
        <f>'1.2.sz.mell.'!F87+'1.3.sz.mell.'!F87+'1.4.sz.mell.'!F86</f>
        <v>39500295</v>
      </c>
      <c r="G87" s="32">
        <f>'1.2.sz.mell.'!G87+'1.3.sz.mell.'!G87+'1.4.sz.mell.'!G86</f>
        <v>0</v>
      </c>
      <c r="H87" s="32">
        <f>'1.2.sz.mell.'!H87+'1.3.sz.mell.'!H87+'1.4.sz.mell.'!H86</f>
        <v>39500295</v>
      </c>
      <c r="I87" s="32">
        <f>'1.2.sz.mell.'!I87+'1.3.sz.mell.'!I87+'1.4.sz.mell.'!I86</f>
        <v>37628941</v>
      </c>
      <c r="J87" s="147">
        <f t="shared" si="33"/>
        <v>95.262430318558373</v>
      </c>
    </row>
    <row r="88" spans="1:10" ht="12" customHeight="1" x14ac:dyDescent="0.25">
      <c r="A88" s="30" t="s">
        <v>4</v>
      </c>
      <c r="B88" s="2" t="s">
        <v>35</v>
      </c>
      <c r="C88" s="36">
        <f>'1.2.sz.mell.'!C88+'1.3.sz.mell.'!C88+'1.4.sz.mell.'!C87</f>
        <v>66682984</v>
      </c>
      <c r="D88" s="36">
        <f>'1.2.sz.mell.'!D88+'1.3.sz.mell.'!D88+'1.4.sz.mell.'!D87</f>
        <v>65856984</v>
      </c>
      <c r="E88" s="36">
        <f>'1.2.sz.mell.'!E88+'1.3.sz.mell.'!E88+'1.4.sz.mell.'!E88</f>
        <v>116016</v>
      </c>
      <c r="F88" s="36">
        <f>'1.2.sz.mell.'!F88+'1.3.sz.mell.'!F88+'1.4.sz.mell.'!F87</f>
        <v>65973000</v>
      </c>
      <c r="G88" s="36">
        <f>'1.2.sz.mell.'!G88+'1.3.sz.mell.'!G88+'1.4.sz.mell.'!G87</f>
        <v>0</v>
      </c>
      <c r="H88" s="36">
        <f>'1.2.sz.mell.'!H88+'1.3.sz.mell.'!H88+'1.4.sz.mell.'!H87</f>
        <v>65973000</v>
      </c>
      <c r="I88" s="36">
        <f>'1.2.sz.mell.'!I88+'1.3.sz.mell.'!I88+'1.4.sz.mell.'!I87</f>
        <v>62900894</v>
      </c>
      <c r="J88" s="148">
        <f t="shared" si="33"/>
        <v>95.343388962151181</v>
      </c>
    </row>
    <row r="89" spans="1:10" ht="12" customHeight="1" x14ac:dyDescent="0.25">
      <c r="A89" s="30" t="s">
        <v>5</v>
      </c>
      <c r="B89" s="62" t="s">
        <v>36</v>
      </c>
      <c r="C89" s="36">
        <f>'1.2.sz.mell.'!C89+'1.3.sz.mell.'!C89+'1.4.sz.mell.'!C88</f>
        <v>0</v>
      </c>
      <c r="D89" s="36">
        <f>'1.2.sz.mell.'!D89+'1.3.sz.mell.'!D89+'1.4.sz.mell.'!D88</f>
        <v>0</v>
      </c>
      <c r="E89" s="36">
        <f>'1.2.sz.mell.'!E89+'1.3.sz.mell.'!E89+'1.4.sz.mell.'!E89</f>
        <v>0</v>
      </c>
      <c r="F89" s="36">
        <f>'1.2.sz.mell.'!F89+'1.3.sz.mell.'!F89+'1.4.sz.mell.'!F88</f>
        <v>0</v>
      </c>
      <c r="G89" s="36">
        <f>'1.2.sz.mell.'!G89+'1.3.sz.mell.'!G89+'1.4.sz.mell.'!G88</f>
        <v>0</v>
      </c>
      <c r="H89" s="36">
        <f>'1.2.sz.mell.'!H89+'1.3.sz.mell.'!H89+'1.4.sz.mell.'!H88</f>
        <v>0</v>
      </c>
      <c r="I89" s="36">
        <f>'1.2.sz.mell.'!I89+'1.3.sz.mell.'!I89+'1.4.sz.mell.'!I88</f>
        <v>0</v>
      </c>
      <c r="J89" s="148"/>
    </row>
    <row r="90" spans="1:10" ht="12" customHeight="1" thickBot="1" x14ac:dyDescent="0.3">
      <c r="A90" s="30" t="s">
        <v>197</v>
      </c>
      <c r="B90" s="63" t="s">
        <v>37</v>
      </c>
      <c r="C90" s="36">
        <f>'1.2.sz.mell.'!C90+'1.3.sz.mell.'!C90+'1.4.sz.mell.'!C89</f>
        <v>7666671</v>
      </c>
      <c r="D90" s="36">
        <f>'1.2.sz.mell.'!D90+'1.3.sz.mell.'!D90+'1.4.sz.mell.'!D89</f>
        <v>14767402</v>
      </c>
      <c r="E90" s="36">
        <f>'1.2.sz.mell.'!E90+'1.3.sz.mell.'!E90+'1.4.sz.mell.'!E89</f>
        <v>0</v>
      </c>
      <c r="F90" s="36">
        <f>'1.2.sz.mell.'!F90+'1.3.sz.mell.'!F90+'1.4.sz.mell.'!F89</f>
        <v>14767402</v>
      </c>
      <c r="G90" s="36">
        <f>'1.2.sz.mell.'!G90+'1.3.sz.mell.'!G90+'1.4.sz.mell.'!G89</f>
        <v>0</v>
      </c>
      <c r="H90" s="36">
        <f>'1.2.sz.mell.'!H90+'1.3.sz.mell.'!H90+'1.4.sz.mell.'!H89</f>
        <v>14767402</v>
      </c>
      <c r="I90" s="36">
        <f>'1.2.sz.mell.'!I90+'1.3.sz.mell.'!I90+'1.4.sz.mell.'!I89</f>
        <v>14704912</v>
      </c>
      <c r="J90" s="148">
        <f t="shared" si="33"/>
        <v>99.576838227875157</v>
      </c>
    </row>
    <row r="91" spans="1:10" ht="12" customHeight="1" thickBot="1" x14ac:dyDescent="0.3">
      <c r="A91" s="24" t="s">
        <v>6</v>
      </c>
      <c r="B91" s="65" t="s">
        <v>198</v>
      </c>
      <c r="C91" s="11">
        <f>+C92+C94+C96</f>
        <v>2985000</v>
      </c>
      <c r="D91" s="11">
        <f t="shared" ref="D91:H91" si="34">+D92+D94+D96</f>
        <v>12435671</v>
      </c>
      <c r="E91" s="11">
        <f t="shared" si="34"/>
        <v>268744</v>
      </c>
      <c r="F91" s="11">
        <f t="shared" si="34"/>
        <v>12704415</v>
      </c>
      <c r="G91" s="11">
        <f t="shared" si="34"/>
        <v>0</v>
      </c>
      <c r="H91" s="11">
        <f t="shared" si="34"/>
        <v>12704415</v>
      </c>
      <c r="I91" s="11">
        <f t="shared" ref="I91" si="35">+I92+I94+I96</f>
        <v>12391239</v>
      </c>
      <c r="J91" s="149">
        <f t="shared" si="33"/>
        <v>97.534904204561954</v>
      </c>
    </row>
    <row r="92" spans="1:10" ht="12" customHeight="1" x14ac:dyDescent="0.25">
      <c r="A92" s="27" t="s">
        <v>7</v>
      </c>
      <c r="B92" s="2" t="s">
        <v>38</v>
      </c>
      <c r="C92" s="29">
        <f>'1.2.sz.mell.'!C92+'1.3.sz.mell.'!C92+'1.4.sz.mell.'!C91</f>
        <v>2985000</v>
      </c>
      <c r="D92" s="29">
        <f>'1.2.sz.mell.'!D92+'1.3.sz.mell.'!D92+'1.4.sz.mell.'!D91</f>
        <v>12435671</v>
      </c>
      <c r="E92" s="29">
        <f>'1.2.sz.mell.'!E92+'1.3.sz.mell.'!E92+'1.4.sz.mell.'!E91</f>
        <v>268744</v>
      </c>
      <c r="F92" s="29">
        <f>'1.2.sz.mell.'!F92+'1.3.sz.mell.'!F92+'1.4.sz.mell.'!F91</f>
        <v>12704415</v>
      </c>
      <c r="G92" s="29">
        <f>'1.2.sz.mell.'!G92+'1.3.sz.mell.'!G92+'1.4.sz.mell.'!G91</f>
        <v>0</v>
      </c>
      <c r="H92" s="29">
        <f>'1.2.sz.mell.'!H92+'1.3.sz.mell.'!H92+'1.4.sz.mell.'!H91</f>
        <v>12704415</v>
      </c>
      <c r="I92" s="29">
        <f>'1.2.sz.mell.'!I92+'1.3.sz.mell.'!I92+'1.4.sz.mell.'!I91</f>
        <v>12391239</v>
      </c>
      <c r="J92" s="146">
        <f t="shared" si="33"/>
        <v>97.534904204561954</v>
      </c>
    </row>
    <row r="93" spans="1:10" ht="12" customHeight="1" x14ac:dyDescent="0.25">
      <c r="A93" s="27" t="s">
        <v>9</v>
      </c>
      <c r="B93" s="66" t="s">
        <v>199</v>
      </c>
      <c r="C93" s="29">
        <f>'1.2.sz.mell.'!C93+'1.3.sz.mell.'!C93+'1.4.sz.mell.'!C92</f>
        <v>0</v>
      </c>
      <c r="D93" s="29">
        <f>'1.2.sz.mell.'!D93+'1.3.sz.mell.'!D93+'1.4.sz.mell.'!D92</f>
        <v>0</v>
      </c>
      <c r="E93" s="29">
        <f>'1.2.sz.mell.'!E93+'1.3.sz.mell.'!E93+'1.4.sz.mell.'!E92</f>
        <v>0</v>
      </c>
      <c r="F93" s="29">
        <f>'1.2.sz.mell.'!F93+'1.3.sz.mell.'!F93+'1.4.sz.mell.'!F92</f>
        <v>0</v>
      </c>
      <c r="G93" s="29">
        <f>'1.2.sz.mell.'!G93+'1.3.sz.mell.'!G93+'1.4.sz.mell.'!G92</f>
        <v>0</v>
      </c>
      <c r="H93" s="29">
        <f>'1.2.sz.mell.'!H93+'1.3.sz.mell.'!H93+'1.4.sz.mell.'!H92</f>
        <v>0</v>
      </c>
      <c r="I93" s="29">
        <f>'1.2.sz.mell.'!I93+'1.3.sz.mell.'!I93+'1.4.sz.mell.'!I92</f>
        <v>0</v>
      </c>
      <c r="J93" s="146"/>
    </row>
    <row r="94" spans="1:10" ht="12" customHeight="1" x14ac:dyDescent="0.25">
      <c r="A94" s="27" t="s">
        <v>10</v>
      </c>
      <c r="B94" s="66" t="s">
        <v>39</v>
      </c>
      <c r="C94" s="32">
        <f>'1.2.sz.mell.'!C94+'1.3.sz.mell.'!C94+'1.4.sz.mell.'!C93</f>
        <v>0</v>
      </c>
      <c r="D94" s="32">
        <f>'1.2.sz.mell.'!D94+'1.3.sz.mell.'!D94+'1.4.sz.mell.'!D93</f>
        <v>0</v>
      </c>
      <c r="E94" s="32">
        <f>'1.2.sz.mell.'!E94+'1.3.sz.mell.'!E94+'1.4.sz.mell.'!E93</f>
        <v>0</v>
      </c>
      <c r="F94" s="32">
        <f>'1.2.sz.mell.'!F94+'1.3.sz.mell.'!F94+'1.4.sz.mell.'!F93</f>
        <v>0</v>
      </c>
      <c r="G94" s="32">
        <f>'1.2.sz.mell.'!G94+'1.3.sz.mell.'!G94+'1.4.sz.mell.'!G93</f>
        <v>0</v>
      </c>
      <c r="H94" s="32">
        <f>'1.2.sz.mell.'!H94+'1.3.sz.mell.'!H94+'1.4.sz.mell.'!H93</f>
        <v>0</v>
      </c>
      <c r="I94" s="32">
        <f>'1.2.sz.mell.'!I94+'1.3.sz.mell.'!I94+'1.4.sz.mell.'!I93</f>
        <v>0</v>
      </c>
      <c r="J94" s="147"/>
    </row>
    <row r="95" spans="1:10" ht="12" customHeight="1" x14ac:dyDescent="0.25">
      <c r="A95" s="27" t="s">
        <v>11</v>
      </c>
      <c r="B95" s="66" t="s">
        <v>200</v>
      </c>
      <c r="C95" s="12">
        <f>'1.2.sz.mell.'!C95+'1.3.sz.mell.'!C95+'1.4.sz.mell.'!C94</f>
        <v>0</v>
      </c>
      <c r="D95" s="12">
        <f>'1.2.sz.mell.'!D95+'1.3.sz.mell.'!D95+'1.4.sz.mell.'!D94</f>
        <v>0</v>
      </c>
      <c r="E95" s="12">
        <f>'1.2.sz.mell.'!E95+'1.3.sz.mell.'!E95+'1.4.sz.mell.'!E94</f>
        <v>0</v>
      </c>
      <c r="F95" s="12">
        <f>'1.2.sz.mell.'!F95+'1.3.sz.mell.'!F95+'1.4.sz.mell.'!F94</f>
        <v>0</v>
      </c>
      <c r="G95" s="12">
        <f>'1.2.sz.mell.'!G95+'1.3.sz.mell.'!G95+'1.4.sz.mell.'!G94</f>
        <v>0</v>
      </c>
      <c r="H95" s="12">
        <f>'1.2.sz.mell.'!H95+'1.3.sz.mell.'!H95+'1.4.sz.mell.'!H94</f>
        <v>0</v>
      </c>
      <c r="I95" s="12">
        <f>'1.2.sz.mell.'!I95+'1.3.sz.mell.'!I95+'1.4.sz.mell.'!I94</f>
        <v>0</v>
      </c>
      <c r="J95" s="158"/>
    </row>
    <row r="96" spans="1:10" ht="12" customHeight="1" thickBot="1" x14ac:dyDescent="0.3">
      <c r="A96" s="27" t="s">
        <v>84</v>
      </c>
      <c r="B96" s="67" t="s">
        <v>201</v>
      </c>
      <c r="C96" s="12">
        <f>'1.2.sz.mell.'!C96+'1.3.sz.mell.'!C96+'1.4.sz.mell.'!C95</f>
        <v>0</v>
      </c>
      <c r="D96" s="12">
        <f>'1.2.sz.mell.'!D96+'1.3.sz.mell.'!D96+'1.4.sz.mell.'!D95</f>
        <v>0</v>
      </c>
      <c r="E96" s="12">
        <f>'1.2.sz.mell.'!E96+'1.3.sz.mell.'!E96+'1.4.sz.mell.'!E95</f>
        <v>0</v>
      </c>
      <c r="F96" s="12">
        <f>'1.2.sz.mell.'!F96+'1.3.sz.mell.'!F96+'1.4.sz.mell.'!F95</f>
        <v>0</v>
      </c>
      <c r="G96" s="12">
        <f>'1.2.sz.mell.'!G96+'1.3.sz.mell.'!G96+'1.4.sz.mell.'!G95</f>
        <v>0</v>
      </c>
      <c r="H96" s="12">
        <f>'1.2.sz.mell.'!H96+'1.3.sz.mell.'!H96+'1.4.sz.mell.'!H95</f>
        <v>0</v>
      </c>
      <c r="I96" s="12">
        <f>'1.2.sz.mell.'!I96+'1.3.sz.mell.'!I96+'1.4.sz.mell.'!I95</f>
        <v>0</v>
      </c>
      <c r="J96" s="158"/>
    </row>
    <row r="97" spans="1:10" ht="12" customHeight="1" thickBot="1" x14ac:dyDescent="0.3">
      <c r="A97" s="24" t="s">
        <v>12</v>
      </c>
      <c r="B97" s="5" t="s">
        <v>202</v>
      </c>
      <c r="C97" s="11">
        <f>+C98+C99</f>
        <v>7088572</v>
      </c>
      <c r="D97" s="11">
        <f t="shared" ref="D97:H97" si="36">+D98+D99</f>
        <v>4741936</v>
      </c>
      <c r="E97" s="11">
        <f t="shared" si="36"/>
        <v>0</v>
      </c>
      <c r="F97" s="11">
        <f t="shared" si="36"/>
        <v>4741936</v>
      </c>
      <c r="G97" s="11">
        <f t="shared" si="36"/>
        <v>0</v>
      </c>
      <c r="H97" s="11">
        <f t="shared" si="36"/>
        <v>4741936</v>
      </c>
      <c r="I97" s="11">
        <f t="shared" ref="I97" si="37">+I98+I99</f>
        <v>0</v>
      </c>
      <c r="J97" s="149">
        <f t="shared" si="33"/>
        <v>0</v>
      </c>
    </row>
    <row r="98" spans="1:10" ht="12" customHeight="1" x14ac:dyDescent="0.25">
      <c r="A98" s="27" t="s">
        <v>89</v>
      </c>
      <c r="B98" s="4" t="s">
        <v>203</v>
      </c>
      <c r="C98" s="29">
        <f>'1.2.sz.mell.'!C98+'1.3.sz.mell.'!C98+'1.4.sz.mell.'!C97</f>
        <v>83000</v>
      </c>
      <c r="D98" s="29">
        <f>'1.2.sz.mell.'!D98+'1.3.sz.mell.'!D98+'1.4.sz.mell.'!D97</f>
        <v>83000</v>
      </c>
      <c r="E98" s="29">
        <f>'1.2.sz.mell.'!E98+'1.3.sz.mell.'!E98+'1.4.sz.mell.'!E97</f>
        <v>0</v>
      </c>
      <c r="F98" s="29">
        <f>'1.2.sz.mell.'!F98+'1.3.sz.mell.'!F98+'1.4.sz.mell.'!F97</f>
        <v>83000</v>
      </c>
      <c r="G98" s="29">
        <f>'1.2.sz.mell.'!G98+'1.3.sz.mell.'!G98+'1.4.sz.mell.'!G97</f>
        <v>0</v>
      </c>
      <c r="H98" s="29">
        <f>'1.2.sz.mell.'!H98+'1.3.sz.mell.'!H98+'1.4.sz.mell.'!H97</f>
        <v>83000</v>
      </c>
      <c r="I98" s="29">
        <f>'1.2.sz.mell.'!I98+'1.3.sz.mell.'!I98+'1.4.sz.mell.'!I97</f>
        <v>0</v>
      </c>
      <c r="J98" s="146">
        <f t="shared" si="33"/>
        <v>0</v>
      </c>
    </row>
    <row r="99" spans="1:10" ht="12" customHeight="1" thickBot="1" x14ac:dyDescent="0.3">
      <c r="A99" s="33" t="s">
        <v>91</v>
      </c>
      <c r="B99" s="66" t="s">
        <v>204</v>
      </c>
      <c r="C99" s="36">
        <f>'1.2.sz.mell.'!C99+'1.3.sz.mell.'!C99+'1.4.sz.mell.'!C98</f>
        <v>7005572</v>
      </c>
      <c r="D99" s="36">
        <f>'1.2.sz.mell.'!D99+'1.3.sz.mell.'!D99+'1.4.sz.mell.'!D98</f>
        <v>4658936</v>
      </c>
      <c r="E99" s="36">
        <f>'1.2.sz.mell.'!E99+'1.3.sz.mell.'!E99+'1.4.sz.mell.'!E99</f>
        <v>0</v>
      </c>
      <c r="F99" s="36">
        <f>'1.2.sz.mell.'!F99+'1.3.sz.mell.'!F99+'1.4.sz.mell.'!F98</f>
        <v>4658936</v>
      </c>
      <c r="G99" s="36">
        <f>'1.2.sz.mell.'!G99+'1.3.sz.mell.'!G99+'1.4.sz.mell.'!G98</f>
        <v>0</v>
      </c>
      <c r="H99" s="36">
        <f>'1.2.sz.mell.'!H99+'1.3.sz.mell.'!H99+'1.4.sz.mell.'!H98</f>
        <v>4658936</v>
      </c>
      <c r="I99" s="36">
        <f>'1.2.sz.mell.'!I99+'1.3.sz.mell.'!I99+'1.4.sz.mell.'!I98</f>
        <v>0</v>
      </c>
      <c r="J99" s="148">
        <f t="shared" si="33"/>
        <v>0</v>
      </c>
    </row>
    <row r="100" spans="1:10" ht="12" customHeight="1" thickBot="1" x14ac:dyDescent="0.3">
      <c r="A100" s="24" t="s">
        <v>14</v>
      </c>
      <c r="B100" s="5" t="s">
        <v>72</v>
      </c>
      <c r="C100" s="11">
        <f>+C85+C91+C97</f>
        <v>289665227</v>
      </c>
      <c r="D100" s="11">
        <f t="shared" ref="D100:H100" si="38">+D85+D91+D97</f>
        <v>320605238</v>
      </c>
      <c r="E100" s="11">
        <f t="shared" si="38"/>
        <v>7792117</v>
      </c>
      <c r="F100" s="11">
        <f t="shared" si="38"/>
        <v>328397355</v>
      </c>
      <c r="G100" s="11">
        <f t="shared" si="38"/>
        <v>0</v>
      </c>
      <c r="H100" s="11">
        <f t="shared" si="38"/>
        <v>328397355</v>
      </c>
      <c r="I100" s="11">
        <f t="shared" ref="I100" si="39">+I85+I91+I97</f>
        <v>314912893</v>
      </c>
      <c r="J100" s="149">
        <f t="shared" si="33"/>
        <v>95.893857914903123</v>
      </c>
    </row>
    <row r="101" spans="1:10" ht="12" customHeight="1" thickBot="1" x14ac:dyDescent="0.3">
      <c r="A101" s="24" t="s">
        <v>18</v>
      </c>
      <c r="B101" s="5" t="s">
        <v>41</v>
      </c>
      <c r="C101" s="11">
        <f>+C102+C103+C104</f>
        <v>0</v>
      </c>
      <c r="D101" s="11">
        <f t="shared" ref="D101:H101" si="40">+D102+D103+D104</f>
        <v>0</v>
      </c>
      <c r="E101" s="11">
        <f t="shared" si="40"/>
        <v>0</v>
      </c>
      <c r="F101" s="11">
        <f t="shared" si="40"/>
        <v>0</v>
      </c>
      <c r="G101" s="11">
        <f t="shared" si="40"/>
        <v>0</v>
      </c>
      <c r="H101" s="11">
        <f t="shared" si="40"/>
        <v>0</v>
      </c>
      <c r="I101" s="11">
        <f t="shared" ref="I101" si="41">+I102+I103+I104</f>
        <v>0</v>
      </c>
      <c r="J101" s="149"/>
    </row>
    <row r="102" spans="1:10" ht="12" customHeight="1" x14ac:dyDescent="0.25">
      <c r="A102" s="27" t="s">
        <v>19</v>
      </c>
      <c r="B102" s="4" t="s">
        <v>42</v>
      </c>
      <c r="C102" s="12">
        <f>'1.2.sz.mell.'!C102+'1.3.sz.mell.'!C102+'1.4.sz.mell.'!C101</f>
        <v>0</v>
      </c>
      <c r="D102" s="12">
        <f>'1.2.sz.mell.'!D102+'1.3.sz.mell.'!D102+'1.4.sz.mell.'!D101</f>
        <v>0</v>
      </c>
      <c r="E102" s="12">
        <f>'1.2.sz.mell.'!E102+'1.3.sz.mell.'!E102+'1.4.sz.mell.'!E101</f>
        <v>0</v>
      </c>
      <c r="F102" s="12">
        <f>'1.2.sz.mell.'!F102+'1.3.sz.mell.'!F102+'1.4.sz.mell.'!F101</f>
        <v>0</v>
      </c>
      <c r="G102" s="12">
        <f>'1.2.sz.mell.'!G102+'1.3.sz.mell.'!G102+'1.4.sz.mell.'!G101</f>
        <v>0</v>
      </c>
      <c r="H102" s="12">
        <f>'1.2.sz.mell.'!H102+'1.3.sz.mell.'!H102+'1.4.sz.mell.'!H101</f>
        <v>0</v>
      </c>
      <c r="I102" s="12">
        <f>'1.2.sz.mell.'!I102+'1.3.sz.mell.'!I102+'1.4.sz.mell.'!I101</f>
        <v>0</v>
      </c>
      <c r="J102" s="158"/>
    </row>
    <row r="103" spans="1:10" ht="12" customHeight="1" x14ac:dyDescent="0.25">
      <c r="A103" s="27" t="s">
        <v>21</v>
      </c>
      <c r="B103" s="4" t="s">
        <v>43</v>
      </c>
      <c r="C103" s="12">
        <f>'1.2.sz.mell.'!C103+'1.3.sz.mell.'!C103+'1.4.sz.mell.'!C102</f>
        <v>0</v>
      </c>
      <c r="D103" s="12">
        <f>'1.2.sz.mell.'!D103+'1.3.sz.mell.'!D103+'1.4.sz.mell.'!D102</f>
        <v>0</v>
      </c>
      <c r="E103" s="12">
        <f>'1.2.sz.mell.'!E103+'1.3.sz.mell.'!E103+'1.4.sz.mell.'!E102</f>
        <v>0</v>
      </c>
      <c r="F103" s="12">
        <f>'1.2.sz.mell.'!F103+'1.3.sz.mell.'!F103+'1.4.sz.mell.'!F102</f>
        <v>0</v>
      </c>
      <c r="G103" s="12">
        <f>'1.2.sz.mell.'!G103+'1.3.sz.mell.'!G103+'1.4.sz.mell.'!G102</f>
        <v>0</v>
      </c>
      <c r="H103" s="12">
        <f>'1.2.sz.mell.'!H103+'1.3.sz.mell.'!H103+'1.4.sz.mell.'!H102</f>
        <v>0</v>
      </c>
      <c r="I103" s="12">
        <f>'1.2.sz.mell.'!I103+'1.3.sz.mell.'!I103+'1.4.sz.mell.'!I102</f>
        <v>0</v>
      </c>
      <c r="J103" s="158"/>
    </row>
    <row r="104" spans="1:10" ht="12" customHeight="1" thickBot="1" x14ac:dyDescent="0.3">
      <c r="A104" s="64" t="s">
        <v>23</v>
      </c>
      <c r="B104" s="13" t="s">
        <v>44</v>
      </c>
      <c r="C104" s="12">
        <f>'1.2.sz.mell.'!C104+'1.3.sz.mell.'!C104+'1.4.sz.mell.'!C103</f>
        <v>0</v>
      </c>
      <c r="D104" s="12">
        <f>'1.2.sz.mell.'!D104+'1.3.sz.mell.'!D104+'1.4.sz.mell.'!D103</f>
        <v>0</v>
      </c>
      <c r="E104" s="12">
        <f>'1.2.sz.mell.'!E104+'1.3.sz.mell.'!E104+'1.4.sz.mell.'!E103</f>
        <v>0</v>
      </c>
      <c r="F104" s="12">
        <f>'1.2.sz.mell.'!F104+'1.3.sz.mell.'!F104+'1.4.sz.mell.'!F103</f>
        <v>0</v>
      </c>
      <c r="G104" s="12">
        <f>'1.2.sz.mell.'!G104+'1.3.sz.mell.'!G104+'1.4.sz.mell.'!G103</f>
        <v>0</v>
      </c>
      <c r="H104" s="12">
        <f>'1.2.sz.mell.'!H104+'1.3.sz.mell.'!H104+'1.4.sz.mell.'!H103</f>
        <v>0</v>
      </c>
      <c r="I104" s="12">
        <f>'1.2.sz.mell.'!I104+'1.3.sz.mell.'!I104+'1.4.sz.mell.'!I103</f>
        <v>0</v>
      </c>
      <c r="J104" s="158"/>
    </row>
    <row r="105" spans="1:10" ht="12" customHeight="1" thickBot="1" x14ac:dyDescent="0.3">
      <c r="A105" s="24" t="s">
        <v>25</v>
      </c>
      <c r="B105" s="5" t="s">
        <v>45</v>
      </c>
      <c r="C105" s="11">
        <f>+C106+C107+C108+C109</f>
        <v>0</v>
      </c>
      <c r="D105" s="11">
        <f>+D106+D107+D108+D109</f>
        <v>0</v>
      </c>
      <c r="E105" s="11">
        <f t="shared" ref="E105:I105" si="42">+E106+E107+E108+E109</f>
        <v>0</v>
      </c>
      <c r="F105" s="11">
        <f t="shared" si="42"/>
        <v>0</v>
      </c>
      <c r="G105" s="11">
        <f t="shared" si="42"/>
        <v>0</v>
      </c>
      <c r="H105" s="11">
        <f t="shared" si="42"/>
        <v>0</v>
      </c>
      <c r="I105" s="11">
        <f t="shared" si="42"/>
        <v>0</v>
      </c>
      <c r="J105" s="149"/>
    </row>
    <row r="106" spans="1:10" ht="12" customHeight="1" x14ac:dyDescent="0.25">
      <c r="A106" s="27" t="s">
        <v>46</v>
      </c>
      <c r="B106" s="4" t="s">
        <v>47</v>
      </c>
      <c r="C106" s="12">
        <f>'1.2.sz.mell.'!C106+'1.3.sz.mell.'!C106+'1.4.sz.mell.'!C105</f>
        <v>0</v>
      </c>
      <c r="D106" s="12">
        <f>'1.2.sz.mell.'!D106+'1.3.sz.mell.'!D106+'1.4.sz.mell.'!D105</f>
        <v>0</v>
      </c>
      <c r="E106" s="12">
        <f>'1.2.sz.mell.'!E106+'1.3.sz.mell.'!E106+'1.4.sz.mell.'!E105</f>
        <v>0</v>
      </c>
      <c r="F106" s="12">
        <f>'1.2.sz.mell.'!F106+'1.3.sz.mell.'!F106+'1.4.sz.mell.'!F105</f>
        <v>0</v>
      </c>
      <c r="G106" s="12">
        <f>'1.2.sz.mell.'!G106+'1.3.sz.mell.'!G106+'1.4.sz.mell.'!G105</f>
        <v>0</v>
      </c>
      <c r="H106" s="12">
        <f>'1.2.sz.mell.'!H106+'1.3.sz.mell.'!H106+'1.4.sz.mell.'!H105</f>
        <v>0</v>
      </c>
      <c r="I106" s="12">
        <f>'1.2.sz.mell.'!I106+'1.3.sz.mell.'!I106+'1.4.sz.mell.'!I105</f>
        <v>0</v>
      </c>
      <c r="J106" s="158"/>
    </row>
    <row r="107" spans="1:10" ht="12" customHeight="1" x14ac:dyDescent="0.25">
      <c r="A107" s="27" t="s">
        <v>48</v>
      </c>
      <c r="B107" s="4" t="s">
        <v>49</v>
      </c>
      <c r="C107" s="12">
        <f>'1.2.sz.mell.'!C107+'1.3.sz.mell.'!C107+'1.4.sz.mell.'!C106</f>
        <v>0</v>
      </c>
      <c r="D107" s="12">
        <f>'1.2.sz.mell.'!D107+'1.3.sz.mell.'!D107+'1.4.sz.mell.'!D106</f>
        <v>0</v>
      </c>
      <c r="E107" s="12">
        <f>'1.2.sz.mell.'!E107+'1.3.sz.mell.'!E107+'1.4.sz.mell.'!E106</f>
        <v>0</v>
      </c>
      <c r="F107" s="12">
        <f>'1.2.sz.mell.'!F107+'1.3.sz.mell.'!F107+'1.4.sz.mell.'!F106</f>
        <v>0</v>
      </c>
      <c r="G107" s="12">
        <f>'1.2.sz.mell.'!G107+'1.3.sz.mell.'!G107+'1.4.sz.mell.'!G106</f>
        <v>0</v>
      </c>
      <c r="H107" s="12">
        <f>'1.2.sz.mell.'!H107+'1.3.sz.mell.'!H107+'1.4.sz.mell.'!H106</f>
        <v>0</v>
      </c>
      <c r="I107" s="12">
        <f>'1.2.sz.mell.'!I107+'1.3.sz.mell.'!I107+'1.4.sz.mell.'!I106</f>
        <v>0</v>
      </c>
      <c r="J107" s="158"/>
    </row>
    <row r="108" spans="1:10" ht="12" customHeight="1" x14ac:dyDescent="0.25">
      <c r="A108" s="27" t="s">
        <v>50</v>
      </c>
      <c r="B108" s="4" t="s">
        <v>51</v>
      </c>
      <c r="C108" s="12">
        <f>'1.2.sz.mell.'!C108+'1.3.sz.mell.'!C108+'1.4.sz.mell.'!C107</f>
        <v>0</v>
      </c>
      <c r="D108" s="12">
        <f>'1.2.sz.mell.'!D108+'1.3.sz.mell.'!D108+'1.4.sz.mell.'!D107</f>
        <v>0</v>
      </c>
      <c r="E108" s="12">
        <f>'1.2.sz.mell.'!E108+'1.3.sz.mell.'!E108+'1.4.sz.mell.'!E107</f>
        <v>0</v>
      </c>
      <c r="F108" s="12">
        <f>'1.2.sz.mell.'!F108+'1.3.sz.mell.'!F108+'1.4.sz.mell.'!F107</f>
        <v>0</v>
      </c>
      <c r="G108" s="12">
        <f>'1.2.sz.mell.'!G108+'1.3.sz.mell.'!G108+'1.4.sz.mell.'!G107</f>
        <v>0</v>
      </c>
      <c r="H108" s="12">
        <f>'1.2.sz.mell.'!H108+'1.3.sz.mell.'!H108+'1.4.sz.mell.'!H107</f>
        <v>0</v>
      </c>
      <c r="I108" s="12">
        <f>'1.2.sz.mell.'!I108+'1.3.sz.mell.'!I108+'1.4.sz.mell.'!I107</f>
        <v>0</v>
      </c>
      <c r="J108" s="158"/>
    </row>
    <row r="109" spans="1:10" ht="12" customHeight="1" thickBot="1" x14ac:dyDescent="0.3">
      <c r="A109" s="64" t="s">
        <v>52</v>
      </c>
      <c r="B109" s="13" t="s">
        <v>53</v>
      </c>
      <c r="C109" s="12">
        <f>'1.2.sz.mell.'!C109+'1.3.sz.mell.'!C109+'1.4.sz.mell.'!C108</f>
        <v>0</v>
      </c>
      <c r="D109" s="12">
        <f>'1.2.sz.mell.'!D109+'1.3.sz.mell.'!D109+'1.4.sz.mell.'!D108</f>
        <v>0</v>
      </c>
      <c r="E109" s="12">
        <f>'1.2.sz.mell.'!E109+'1.3.sz.mell.'!E109+'1.4.sz.mell.'!E108</f>
        <v>0</v>
      </c>
      <c r="F109" s="12">
        <f>'1.2.sz.mell.'!F109+'1.3.sz.mell.'!F109+'1.4.sz.mell.'!F108</f>
        <v>0</v>
      </c>
      <c r="G109" s="12">
        <f>'1.2.sz.mell.'!G109+'1.3.sz.mell.'!G109+'1.4.sz.mell.'!G108</f>
        <v>0</v>
      </c>
      <c r="H109" s="12">
        <f>'1.2.sz.mell.'!H109+'1.3.sz.mell.'!H109+'1.4.sz.mell.'!H108</f>
        <v>0</v>
      </c>
      <c r="I109" s="12">
        <f>'1.2.sz.mell.'!I109+'1.3.sz.mell.'!I109+'1.4.sz.mell.'!I108</f>
        <v>0</v>
      </c>
      <c r="J109" s="158"/>
    </row>
    <row r="110" spans="1:10" ht="12" customHeight="1" thickBot="1" x14ac:dyDescent="0.3">
      <c r="A110" s="24" t="s">
        <v>27</v>
      </c>
      <c r="B110" s="5" t="s">
        <v>54</v>
      </c>
      <c r="C110" s="14">
        <f>+C111+C112+C114+C115</f>
        <v>0</v>
      </c>
      <c r="D110" s="14">
        <f>+D111+D112+D114+D115</f>
        <v>0</v>
      </c>
      <c r="E110" s="14">
        <f t="shared" ref="E110:I110" si="43">+E111+E112+E114+E115</f>
        <v>0</v>
      </c>
      <c r="F110" s="14">
        <f t="shared" si="43"/>
        <v>0</v>
      </c>
      <c r="G110" s="14">
        <f t="shared" si="43"/>
        <v>0</v>
      </c>
      <c r="H110" s="14">
        <f t="shared" si="43"/>
        <v>0</v>
      </c>
      <c r="I110" s="14">
        <f t="shared" si="43"/>
        <v>0</v>
      </c>
      <c r="J110" s="150"/>
    </row>
    <row r="111" spans="1:10" ht="12" customHeight="1" x14ac:dyDescent="0.25">
      <c r="A111" s="27" t="s">
        <v>55</v>
      </c>
      <c r="B111" s="4" t="s">
        <v>56</v>
      </c>
      <c r="C111" s="12">
        <f>'1.2.sz.mell.'!C111+'1.3.sz.mell.'!C111+'1.4.sz.mell.'!C110</f>
        <v>0</v>
      </c>
      <c r="D111" s="12">
        <f>'1.2.sz.mell.'!D111+'1.3.sz.mell.'!D111+'1.4.sz.mell.'!D110</f>
        <v>0</v>
      </c>
      <c r="E111" s="12">
        <f>'1.2.sz.mell.'!E111+'1.3.sz.mell.'!E111+'1.4.sz.mell.'!E110</f>
        <v>0</v>
      </c>
      <c r="F111" s="12">
        <f>'1.2.sz.mell.'!F111+'1.3.sz.mell.'!F111+'1.4.sz.mell.'!F110</f>
        <v>0</v>
      </c>
      <c r="G111" s="12">
        <f>'1.2.sz.mell.'!G111+'1.3.sz.mell.'!G111+'1.4.sz.mell.'!G110</f>
        <v>0</v>
      </c>
      <c r="H111" s="12">
        <f>'1.2.sz.mell.'!H111+'1.3.sz.mell.'!H111+'1.4.sz.mell.'!H110</f>
        <v>0</v>
      </c>
      <c r="I111" s="12">
        <f>'1.2.sz.mell.'!I111+'1.3.sz.mell.'!I111+'1.4.sz.mell.'!I110</f>
        <v>0</v>
      </c>
      <c r="J111" s="158"/>
    </row>
    <row r="112" spans="1:10" ht="12" customHeight="1" x14ac:dyDescent="0.25">
      <c r="A112" s="27" t="s">
        <v>57</v>
      </c>
      <c r="B112" s="4" t="s">
        <v>58</v>
      </c>
      <c r="C112" s="12">
        <f>'1.2.sz.mell.'!C112+'1.3.sz.mell.'!C112+'1.4.sz.mell.'!C111</f>
        <v>0</v>
      </c>
      <c r="D112" s="12">
        <f>'1.2.sz.mell.'!D112+'1.3.sz.mell.'!D112+'1.4.sz.mell.'!D111</f>
        <v>0</v>
      </c>
      <c r="E112" s="12">
        <f>'1.2.sz.mell.'!E112+'1.3.sz.mell.'!E112+'1.4.sz.mell.'!E111</f>
        <v>0</v>
      </c>
      <c r="F112" s="12">
        <f>'1.2.sz.mell.'!F112+'1.3.sz.mell.'!F112+'1.4.sz.mell.'!F111</f>
        <v>0</v>
      </c>
      <c r="G112" s="12">
        <f>'1.2.sz.mell.'!G112+'1.3.sz.mell.'!G112+'1.4.sz.mell.'!G111</f>
        <v>0</v>
      </c>
      <c r="H112" s="12">
        <f>'1.2.sz.mell.'!H112+'1.3.sz.mell.'!H112+'1.4.sz.mell.'!H111</f>
        <v>0</v>
      </c>
      <c r="I112" s="12">
        <f>'1.2.sz.mell.'!I112+'1.3.sz.mell.'!I112+'1.4.sz.mell.'!I111</f>
        <v>0</v>
      </c>
      <c r="J112" s="158"/>
    </row>
    <row r="113" spans="1:14" ht="12" customHeight="1" x14ac:dyDescent="0.25">
      <c r="A113" s="27" t="s">
        <v>59</v>
      </c>
      <c r="B113" s="4" t="s">
        <v>74</v>
      </c>
      <c r="C113" s="12"/>
      <c r="D113" s="12"/>
      <c r="E113" s="12"/>
      <c r="F113" s="12"/>
      <c r="G113" s="12"/>
      <c r="H113" s="12"/>
      <c r="I113" s="12"/>
      <c r="J113" s="158"/>
    </row>
    <row r="114" spans="1:14" ht="12" customHeight="1" x14ac:dyDescent="0.25">
      <c r="A114" s="27" t="s">
        <v>61</v>
      </c>
      <c r="B114" s="4" t="s">
        <v>60</v>
      </c>
      <c r="C114" s="12">
        <f>'1.2.sz.mell.'!C114+'1.3.sz.mell.'!C114+'1.4.sz.mell.'!C113</f>
        <v>0</v>
      </c>
      <c r="D114" s="12">
        <f>'1.2.sz.mell.'!D114+'1.3.sz.mell.'!D114+'1.4.sz.mell.'!D113</f>
        <v>0</v>
      </c>
      <c r="E114" s="12">
        <f>'1.2.sz.mell.'!E114+'1.3.sz.mell.'!E114+'1.4.sz.mell.'!E113</f>
        <v>0</v>
      </c>
      <c r="F114" s="12">
        <f>'1.2.sz.mell.'!F114+'1.3.sz.mell.'!F114+'1.4.sz.mell.'!F113</f>
        <v>0</v>
      </c>
      <c r="G114" s="12">
        <f>'1.2.sz.mell.'!G114+'1.3.sz.mell.'!G114+'1.4.sz.mell.'!G113</f>
        <v>0</v>
      </c>
      <c r="H114" s="12">
        <f>'1.2.sz.mell.'!H114+'1.3.sz.mell.'!H114+'1.4.sz.mell.'!H113</f>
        <v>0</v>
      </c>
      <c r="I114" s="12">
        <f>'1.2.sz.mell.'!I114+'1.3.sz.mell.'!I114+'1.4.sz.mell.'!I113</f>
        <v>0</v>
      </c>
      <c r="J114" s="158"/>
    </row>
    <row r="115" spans="1:14" ht="12" customHeight="1" thickBot="1" x14ac:dyDescent="0.3">
      <c r="A115" s="64" t="s">
        <v>73</v>
      </c>
      <c r="B115" s="13" t="s">
        <v>62</v>
      </c>
      <c r="C115" s="12">
        <f>'1.2.sz.mell.'!C115+'1.3.sz.mell.'!C115+'1.4.sz.mell.'!C114</f>
        <v>0</v>
      </c>
      <c r="D115" s="12">
        <f>'1.2.sz.mell.'!D115+'1.3.sz.mell.'!D115+'1.4.sz.mell.'!D114</f>
        <v>0</v>
      </c>
      <c r="E115" s="12">
        <f>'1.2.sz.mell.'!E115+'1.3.sz.mell.'!E115+'1.4.sz.mell.'!E114</f>
        <v>0</v>
      </c>
      <c r="F115" s="12">
        <f>'1.2.sz.mell.'!F115+'1.3.sz.mell.'!F115+'1.4.sz.mell.'!F114</f>
        <v>0</v>
      </c>
      <c r="G115" s="12">
        <f>'1.2.sz.mell.'!G115+'1.3.sz.mell.'!G115+'1.4.sz.mell.'!G114</f>
        <v>0</v>
      </c>
      <c r="H115" s="12">
        <f>'1.2.sz.mell.'!H115+'1.3.sz.mell.'!H115+'1.4.sz.mell.'!H114</f>
        <v>0</v>
      </c>
      <c r="I115" s="12">
        <f>'1.2.sz.mell.'!I115+'1.3.sz.mell.'!I115+'1.4.sz.mell.'!I114</f>
        <v>0</v>
      </c>
      <c r="J115" s="158"/>
    </row>
    <row r="116" spans="1:14" ht="12" customHeight="1" thickBot="1" x14ac:dyDescent="0.3">
      <c r="A116" s="24" t="s">
        <v>28</v>
      </c>
      <c r="B116" s="5" t="s">
        <v>63</v>
      </c>
      <c r="C116" s="68">
        <f>+C117+C118+C119+C120</f>
        <v>0</v>
      </c>
      <c r="D116" s="68">
        <f>+D117+D118+D119+D120</f>
        <v>0</v>
      </c>
      <c r="E116" s="68">
        <f t="shared" ref="E116:I116" si="44">+E117+E118+E119+E120</f>
        <v>0</v>
      </c>
      <c r="F116" s="68">
        <f t="shared" si="44"/>
        <v>0</v>
      </c>
      <c r="G116" s="68">
        <f t="shared" si="44"/>
        <v>0</v>
      </c>
      <c r="H116" s="68">
        <f t="shared" si="44"/>
        <v>0</v>
      </c>
      <c r="I116" s="68">
        <f t="shared" si="44"/>
        <v>0</v>
      </c>
      <c r="J116" s="159"/>
    </row>
    <row r="117" spans="1:14" ht="12" customHeight="1" x14ac:dyDescent="0.25">
      <c r="A117" s="27" t="s">
        <v>64</v>
      </c>
      <c r="B117" s="4" t="s">
        <v>65</v>
      </c>
      <c r="C117" s="12">
        <f>'1.2.sz.mell.'!C117+'1.3.sz.mell.'!C117+'1.4.sz.mell.'!C116</f>
        <v>0</v>
      </c>
      <c r="D117" s="12">
        <f>'1.2.sz.mell.'!D117+'1.3.sz.mell.'!D117+'1.4.sz.mell.'!D116</f>
        <v>0</v>
      </c>
      <c r="E117" s="12">
        <f>'1.2.sz.mell.'!E117+'1.3.sz.mell.'!E117+'1.4.sz.mell.'!E116</f>
        <v>0</v>
      </c>
      <c r="F117" s="12">
        <f>'1.2.sz.mell.'!F117+'1.3.sz.mell.'!F117+'1.4.sz.mell.'!F116</f>
        <v>0</v>
      </c>
      <c r="G117" s="12">
        <f>'1.2.sz.mell.'!G117+'1.3.sz.mell.'!G117+'1.4.sz.mell.'!G116</f>
        <v>0</v>
      </c>
      <c r="H117" s="12">
        <f>'1.2.sz.mell.'!H117+'1.3.sz.mell.'!H117+'1.4.sz.mell.'!H116</f>
        <v>0</v>
      </c>
      <c r="I117" s="12">
        <f>'1.2.sz.mell.'!I117+'1.3.sz.mell.'!I117+'1.4.sz.mell.'!I116</f>
        <v>0</v>
      </c>
      <c r="J117" s="158"/>
    </row>
    <row r="118" spans="1:14" ht="12" customHeight="1" x14ac:dyDescent="0.25">
      <c r="A118" s="27" t="s">
        <v>66</v>
      </c>
      <c r="B118" s="4" t="s">
        <v>67</v>
      </c>
      <c r="C118" s="12">
        <f>'1.2.sz.mell.'!C118+'1.3.sz.mell.'!C118+'1.4.sz.mell.'!C117</f>
        <v>0</v>
      </c>
      <c r="D118" s="12">
        <f>'1.2.sz.mell.'!D118+'1.3.sz.mell.'!D118+'1.4.sz.mell.'!D117</f>
        <v>0</v>
      </c>
      <c r="E118" s="12">
        <f>'1.2.sz.mell.'!E118+'1.3.sz.mell.'!E118+'1.4.sz.mell.'!E117</f>
        <v>0</v>
      </c>
      <c r="F118" s="12">
        <f>'1.2.sz.mell.'!F118+'1.3.sz.mell.'!F118+'1.4.sz.mell.'!F117</f>
        <v>0</v>
      </c>
      <c r="G118" s="12">
        <f>'1.2.sz.mell.'!G118+'1.3.sz.mell.'!G118+'1.4.sz.mell.'!G117</f>
        <v>0</v>
      </c>
      <c r="H118" s="12">
        <f>'1.2.sz.mell.'!H118+'1.3.sz.mell.'!H118+'1.4.sz.mell.'!H117</f>
        <v>0</v>
      </c>
      <c r="I118" s="12">
        <f>'1.2.sz.mell.'!I118+'1.3.sz.mell.'!I118+'1.4.sz.mell.'!I117</f>
        <v>0</v>
      </c>
      <c r="J118" s="158"/>
    </row>
    <row r="119" spans="1:14" ht="12" customHeight="1" x14ac:dyDescent="0.25">
      <c r="A119" s="27" t="s">
        <v>68</v>
      </c>
      <c r="B119" s="4" t="s">
        <v>69</v>
      </c>
      <c r="C119" s="12">
        <f>'1.2.sz.mell.'!C119+'1.3.sz.mell.'!C119+'1.4.sz.mell.'!C118</f>
        <v>0</v>
      </c>
      <c r="D119" s="12">
        <f>'1.2.sz.mell.'!D119+'1.3.sz.mell.'!D119+'1.4.sz.mell.'!D118</f>
        <v>0</v>
      </c>
      <c r="E119" s="12">
        <f>'1.2.sz.mell.'!E119+'1.3.sz.mell.'!E119+'1.4.sz.mell.'!E118</f>
        <v>0</v>
      </c>
      <c r="F119" s="12">
        <f>'1.2.sz.mell.'!F119+'1.3.sz.mell.'!F119+'1.4.sz.mell.'!F118</f>
        <v>0</v>
      </c>
      <c r="G119" s="12">
        <f>'1.2.sz.mell.'!G119+'1.3.sz.mell.'!G119+'1.4.sz.mell.'!G118</f>
        <v>0</v>
      </c>
      <c r="H119" s="12">
        <f>'1.2.sz.mell.'!H119+'1.3.sz.mell.'!H119+'1.4.sz.mell.'!H118</f>
        <v>0</v>
      </c>
      <c r="I119" s="12">
        <f>'1.2.sz.mell.'!I119+'1.3.sz.mell.'!I119+'1.4.sz.mell.'!I118</f>
        <v>0</v>
      </c>
      <c r="J119" s="158"/>
    </row>
    <row r="120" spans="1:14" ht="12" customHeight="1" thickBot="1" x14ac:dyDescent="0.3">
      <c r="A120" s="64" t="s">
        <v>70</v>
      </c>
      <c r="B120" s="13" t="s">
        <v>71</v>
      </c>
      <c r="C120" s="138">
        <f>'1.2.sz.mell.'!C120+'1.3.sz.mell.'!C120+'1.4.sz.mell.'!C119</f>
        <v>0</v>
      </c>
      <c r="D120" s="138">
        <f>'1.2.sz.mell.'!D120+'1.3.sz.mell.'!D120+'1.4.sz.mell.'!D119</f>
        <v>0</v>
      </c>
      <c r="E120" s="138">
        <f>'1.2.sz.mell.'!E120+'1.3.sz.mell.'!E120+'1.4.sz.mell.'!E119</f>
        <v>0</v>
      </c>
      <c r="F120" s="138">
        <f>'1.2.sz.mell.'!F120+'1.3.sz.mell.'!F120+'1.4.sz.mell.'!F119</f>
        <v>0</v>
      </c>
      <c r="G120" s="138">
        <f>'1.2.sz.mell.'!G120+'1.3.sz.mell.'!G120+'1.4.sz.mell.'!G119</f>
        <v>0</v>
      </c>
      <c r="H120" s="138">
        <f>'1.2.sz.mell.'!H120+'1.3.sz.mell.'!H120+'1.4.sz.mell.'!H119</f>
        <v>0</v>
      </c>
      <c r="I120" s="138">
        <f>'1.2.sz.mell.'!I120+'1.3.sz.mell.'!I120+'1.4.sz.mell.'!I119</f>
        <v>0</v>
      </c>
      <c r="J120" s="158"/>
    </row>
    <row r="121" spans="1:14" ht="12" customHeight="1" thickBot="1" x14ac:dyDescent="0.3">
      <c r="A121" s="140" t="s">
        <v>29</v>
      </c>
      <c r="B121" s="5" t="s">
        <v>298</v>
      </c>
      <c r="C121" s="139"/>
      <c r="D121" s="139"/>
      <c r="E121" s="139"/>
      <c r="F121" s="139"/>
      <c r="G121" s="139"/>
      <c r="H121" s="139"/>
      <c r="I121" s="139"/>
      <c r="J121" s="160"/>
    </row>
    <row r="122" spans="1:14" ht="15" customHeight="1" thickBot="1" x14ac:dyDescent="0.3">
      <c r="A122" s="24" t="s">
        <v>31</v>
      </c>
      <c r="B122" s="5" t="s">
        <v>299</v>
      </c>
      <c r="C122" s="69">
        <f>+C101+C105+C110+C116</f>
        <v>0</v>
      </c>
      <c r="D122" s="69">
        <f>+D101+D105+D110+D116</f>
        <v>0</v>
      </c>
      <c r="E122" s="69">
        <f t="shared" ref="E122:I122" si="45">+E101+E105+E110+E116</f>
        <v>0</v>
      </c>
      <c r="F122" s="69">
        <f t="shared" si="45"/>
        <v>0</v>
      </c>
      <c r="G122" s="69">
        <f t="shared" si="45"/>
        <v>0</v>
      </c>
      <c r="H122" s="69">
        <f t="shared" si="45"/>
        <v>0</v>
      </c>
      <c r="I122" s="69">
        <f t="shared" si="45"/>
        <v>0</v>
      </c>
      <c r="J122" s="161"/>
      <c r="K122" s="70"/>
      <c r="L122" s="71"/>
      <c r="M122" s="71"/>
      <c r="N122" s="71"/>
    </row>
    <row r="123" spans="1:14" s="26" customFormat="1" ht="12.95" customHeight="1" thickBot="1" x14ac:dyDescent="0.25">
      <c r="A123" s="72" t="s">
        <v>218</v>
      </c>
      <c r="B123" s="73" t="s">
        <v>300</v>
      </c>
      <c r="C123" s="69">
        <f>+C100+C122</f>
        <v>289665227</v>
      </c>
      <c r="D123" s="69">
        <f t="shared" ref="D123:H123" si="46">+D100+D122</f>
        <v>320605238</v>
      </c>
      <c r="E123" s="69">
        <f t="shared" si="46"/>
        <v>7792117</v>
      </c>
      <c r="F123" s="69">
        <f t="shared" si="46"/>
        <v>328397355</v>
      </c>
      <c r="G123" s="69">
        <f t="shared" si="46"/>
        <v>0</v>
      </c>
      <c r="H123" s="69">
        <f t="shared" si="46"/>
        <v>328397355</v>
      </c>
      <c r="I123" s="69">
        <f t="shared" ref="I123" si="47">+I100+I122</f>
        <v>314912893</v>
      </c>
      <c r="J123" s="161">
        <f t="shared" si="33"/>
        <v>95.893857914903123</v>
      </c>
    </row>
    <row r="124" spans="1:14" ht="7.5" customHeight="1" x14ac:dyDescent="0.25"/>
    <row r="125" spans="1:14" x14ac:dyDescent="0.25">
      <c r="A125" s="558" t="s">
        <v>205</v>
      </c>
      <c r="B125" s="558"/>
      <c r="C125" s="558"/>
      <c r="D125" s="168"/>
      <c r="E125" s="136"/>
      <c r="F125" s="136"/>
      <c r="G125" s="136"/>
      <c r="H125" s="136"/>
      <c r="I125" s="145"/>
      <c r="J125" s="145"/>
    </row>
    <row r="126" spans="1:14" ht="15" customHeight="1" thickBot="1" x14ac:dyDescent="0.3">
      <c r="A126" s="555" t="s">
        <v>206</v>
      </c>
      <c r="B126" s="555"/>
      <c r="C126" s="143" t="s">
        <v>303</v>
      </c>
      <c r="D126" s="143"/>
      <c r="E126" s="16"/>
      <c r="F126" s="16"/>
      <c r="G126" s="16"/>
      <c r="H126" s="16"/>
      <c r="I126" s="16" t="s">
        <v>77</v>
      </c>
      <c r="J126" s="16" t="s">
        <v>77</v>
      </c>
    </row>
    <row r="127" spans="1:14" ht="13.5" customHeight="1" thickBot="1" x14ac:dyDescent="0.3">
      <c r="A127" s="24">
        <v>1</v>
      </c>
      <c r="B127" s="65" t="s">
        <v>207</v>
      </c>
      <c r="C127" s="11">
        <f>+C55-C100</f>
        <v>-19638446</v>
      </c>
      <c r="D127" s="11">
        <f t="shared" ref="D127:H127" si="48">+D55-D100</f>
        <v>-19638446</v>
      </c>
      <c r="E127" s="11">
        <f t="shared" si="48"/>
        <v>0</v>
      </c>
      <c r="F127" s="11">
        <f t="shared" si="48"/>
        <v>-19638446</v>
      </c>
      <c r="G127" s="11">
        <f t="shared" si="48"/>
        <v>0</v>
      </c>
      <c r="H127" s="11">
        <f t="shared" si="48"/>
        <v>-19638446</v>
      </c>
      <c r="I127" s="11">
        <f t="shared" ref="I127:J127" si="49">+I55-I100</f>
        <v>-5737458</v>
      </c>
      <c r="J127" s="11">
        <f t="shared" si="49"/>
        <v>4.2410453989312913</v>
      </c>
    </row>
    <row r="128" spans="1:14" ht="27.75" customHeight="1" thickBot="1" x14ac:dyDescent="0.3">
      <c r="A128" s="24" t="s">
        <v>6</v>
      </c>
      <c r="B128" s="65" t="s">
        <v>208</v>
      </c>
      <c r="C128" s="11">
        <f>+C78-C122</f>
        <v>19638446</v>
      </c>
      <c r="D128" s="11">
        <f t="shared" ref="D128:H128" si="50">+D78-D122</f>
        <v>19638446</v>
      </c>
      <c r="E128" s="11">
        <f t="shared" si="50"/>
        <v>0</v>
      </c>
      <c r="F128" s="11">
        <f t="shared" si="50"/>
        <v>19638446</v>
      </c>
      <c r="G128" s="11">
        <f t="shared" si="50"/>
        <v>0</v>
      </c>
      <c r="H128" s="11">
        <f t="shared" si="50"/>
        <v>19638446</v>
      </c>
      <c r="I128" s="11">
        <f t="shared" ref="I128:J128" si="51">+I78-I122</f>
        <v>19638446</v>
      </c>
      <c r="J128" s="11">
        <f t="shared" si="51"/>
        <v>100</v>
      </c>
    </row>
  </sheetData>
  <mergeCells count="6">
    <mergeCell ref="A126:B126"/>
    <mergeCell ref="A1:C1"/>
    <mergeCell ref="A2:B2"/>
    <mergeCell ref="A81:C81"/>
    <mergeCell ref="A82:B82"/>
    <mergeCell ref="A125:C12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fitToHeight="2" orientation="portrait" r:id="rId1"/>
  <headerFooter alignWithMargins="0">
    <oddHeader xml:space="preserve">&amp;C&amp;"Times New Roman CE,Félkövér"&amp;12VÖLGYSÉGI ÖNKORMÁNYZATOK TÁRSULÁSA
2019. ÉVI KÖLTSÉGVETÉSÉNEK ÖSSZEVONT MÉRLEGE&amp;R&amp;"Times New Roman CE,Félkövér dőlt" 1.1. melléklet </oddHeader>
  </headerFooter>
  <rowBreaks count="1" manualBreakCount="1">
    <brk id="79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C000"/>
  </sheetPr>
  <dimension ref="A1:D75"/>
  <sheetViews>
    <sheetView topLeftCell="A52" zoomScale="115" zoomScaleNormal="115" workbookViewId="0">
      <selection activeCell="E72" sqref="E72"/>
    </sheetView>
  </sheetViews>
  <sheetFormatPr defaultColWidth="10.28515625" defaultRowHeight="15.75" x14ac:dyDescent="0.25"/>
  <cols>
    <col min="1" max="1" width="57.5703125" style="306" customWidth="1"/>
    <col min="2" max="2" width="5.28515625" style="307" customWidth="1"/>
    <col min="3" max="4" width="10.42578125" style="306" customWidth="1"/>
    <col min="5" max="255" width="10.28515625" style="306"/>
    <col min="256" max="256" width="57.5703125" style="306" customWidth="1"/>
    <col min="257" max="257" width="5.28515625" style="306" customWidth="1"/>
    <col min="258" max="260" width="10.42578125" style="306" customWidth="1"/>
    <col min="261" max="511" width="10.28515625" style="306"/>
    <col min="512" max="512" width="57.5703125" style="306" customWidth="1"/>
    <col min="513" max="513" width="5.28515625" style="306" customWidth="1"/>
    <col min="514" max="516" width="10.42578125" style="306" customWidth="1"/>
    <col min="517" max="767" width="10.28515625" style="306"/>
    <col min="768" max="768" width="57.5703125" style="306" customWidth="1"/>
    <col min="769" max="769" width="5.28515625" style="306" customWidth="1"/>
    <col min="770" max="772" width="10.42578125" style="306" customWidth="1"/>
    <col min="773" max="1023" width="10.28515625" style="306"/>
    <col min="1024" max="1024" width="57.5703125" style="306" customWidth="1"/>
    <col min="1025" max="1025" width="5.28515625" style="306" customWidth="1"/>
    <col min="1026" max="1028" width="10.42578125" style="306" customWidth="1"/>
    <col min="1029" max="1279" width="10.28515625" style="306"/>
    <col min="1280" max="1280" width="57.5703125" style="306" customWidth="1"/>
    <col min="1281" max="1281" width="5.28515625" style="306" customWidth="1"/>
    <col min="1282" max="1284" width="10.42578125" style="306" customWidth="1"/>
    <col min="1285" max="1535" width="10.28515625" style="306"/>
    <col min="1536" max="1536" width="57.5703125" style="306" customWidth="1"/>
    <col min="1537" max="1537" width="5.28515625" style="306" customWidth="1"/>
    <col min="1538" max="1540" width="10.42578125" style="306" customWidth="1"/>
    <col min="1541" max="1791" width="10.28515625" style="306"/>
    <col min="1792" max="1792" width="57.5703125" style="306" customWidth="1"/>
    <col min="1793" max="1793" width="5.28515625" style="306" customWidth="1"/>
    <col min="1794" max="1796" width="10.42578125" style="306" customWidth="1"/>
    <col min="1797" max="2047" width="10.28515625" style="306"/>
    <col min="2048" max="2048" width="57.5703125" style="306" customWidth="1"/>
    <col min="2049" max="2049" width="5.28515625" style="306" customWidth="1"/>
    <col min="2050" max="2052" width="10.42578125" style="306" customWidth="1"/>
    <col min="2053" max="2303" width="10.28515625" style="306"/>
    <col min="2304" max="2304" width="57.5703125" style="306" customWidth="1"/>
    <col min="2305" max="2305" width="5.28515625" style="306" customWidth="1"/>
    <col min="2306" max="2308" width="10.42578125" style="306" customWidth="1"/>
    <col min="2309" max="2559" width="10.28515625" style="306"/>
    <col min="2560" max="2560" width="57.5703125" style="306" customWidth="1"/>
    <col min="2561" max="2561" width="5.28515625" style="306" customWidth="1"/>
    <col min="2562" max="2564" width="10.42578125" style="306" customWidth="1"/>
    <col min="2565" max="2815" width="10.28515625" style="306"/>
    <col min="2816" max="2816" width="57.5703125" style="306" customWidth="1"/>
    <col min="2817" max="2817" width="5.28515625" style="306" customWidth="1"/>
    <col min="2818" max="2820" width="10.42578125" style="306" customWidth="1"/>
    <col min="2821" max="3071" width="10.28515625" style="306"/>
    <col min="3072" max="3072" width="57.5703125" style="306" customWidth="1"/>
    <col min="3073" max="3073" width="5.28515625" style="306" customWidth="1"/>
    <col min="3074" max="3076" width="10.42578125" style="306" customWidth="1"/>
    <col min="3077" max="3327" width="10.28515625" style="306"/>
    <col min="3328" max="3328" width="57.5703125" style="306" customWidth="1"/>
    <col min="3329" max="3329" width="5.28515625" style="306" customWidth="1"/>
    <col min="3330" max="3332" width="10.42578125" style="306" customWidth="1"/>
    <col min="3333" max="3583" width="10.28515625" style="306"/>
    <col min="3584" max="3584" width="57.5703125" style="306" customWidth="1"/>
    <col min="3585" max="3585" width="5.28515625" style="306" customWidth="1"/>
    <col min="3586" max="3588" width="10.42578125" style="306" customWidth="1"/>
    <col min="3589" max="3839" width="10.28515625" style="306"/>
    <col min="3840" max="3840" width="57.5703125" style="306" customWidth="1"/>
    <col min="3841" max="3841" width="5.28515625" style="306" customWidth="1"/>
    <col min="3842" max="3844" width="10.42578125" style="306" customWidth="1"/>
    <col min="3845" max="4095" width="10.28515625" style="306"/>
    <col min="4096" max="4096" width="57.5703125" style="306" customWidth="1"/>
    <col min="4097" max="4097" width="5.28515625" style="306" customWidth="1"/>
    <col min="4098" max="4100" width="10.42578125" style="306" customWidth="1"/>
    <col min="4101" max="4351" width="10.28515625" style="306"/>
    <col min="4352" max="4352" width="57.5703125" style="306" customWidth="1"/>
    <col min="4353" max="4353" width="5.28515625" style="306" customWidth="1"/>
    <col min="4354" max="4356" width="10.42578125" style="306" customWidth="1"/>
    <col min="4357" max="4607" width="10.28515625" style="306"/>
    <col min="4608" max="4608" width="57.5703125" style="306" customWidth="1"/>
    <col min="4609" max="4609" width="5.28515625" style="306" customWidth="1"/>
    <col min="4610" max="4612" width="10.42578125" style="306" customWidth="1"/>
    <col min="4613" max="4863" width="10.28515625" style="306"/>
    <col min="4864" max="4864" width="57.5703125" style="306" customWidth="1"/>
    <col min="4865" max="4865" width="5.28515625" style="306" customWidth="1"/>
    <col min="4866" max="4868" width="10.42578125" style="306" customWidth="1"/>
    <col min="4869" max="5119" width="10.28515625" style="306"/>
    <col min="5120" max="5120" width="57.5703125" style="306" customWidth="1"/>
    <col min="5121" max="5121" width="5.28515625" style="306" customWidth="1"/>
    <col min="5122" max="5124" width="10.42578125" style="306" customWidth="1"/>
    <col min="5125" max="5375" width="10.28515625" style="306"/>
    <col min="5376" max="5376" width="57.5703125" style="306" customWidth="1"/>
    <col min="5377" max="5377" width="5.28515625" style="306" customWidth="1"/>
    <col min="5378" max="5380" width="10.42578125" style="306" customWidth="1"/>
    <col min="5381" max="5631" width="10.28515625" style="306"/>
    <col min="5632" max="5632" width="57.5703125" style="306" customWidth="1"/>
    <col min="5633" max="5633" width="5.28515625" style="306" customWidth="1"/>
    <col min="5634" max="5636" width="10.42578125" style="306" customWidth="1"/>
    <col min="5637" max="5887" width="10.28515625" style="306"/>
    <col min="5888" max="5888" width="57.5703125" style="306" customWidth="1"/>
    <col min="5889" max="5889" width="5.28515625" style="306" customWidth="1"/>
    <col min="5890" max="5892" width="10.42578125" style="306" customWidth="1"/>
    <col min="5893" max="6143" width="10.28515625" style="306"/>
    <col min="6144" max="6144" width="57.5703125" style="306" customWidth="1"/>
    <col min="6145" max="6145" width="5.28515625" style="306" customWidth="1"/>
    <col min="6146" max="6148" width="10.42578125" style="306" customWidth="1"/>
    <col min="6149" max="6399" width="10.28515625" style="306"/>
    <col min="6400" max="6400" width="57.5703125" style="306" customWidth="1"/>
    <col min="6401" max="6401" width="5.28515625" style="306" customWidth="1"/>
    <col min="6402" max="6404" width="10.42578125" style="306" customWidth="1"/>
    <col min="6405" max="6655" width="10.28515625" style="306"/>
    <col min="6656" max="6656" width="57.5703125" style="306" customWidth="1"/>
    <col min="6657" max="6657" width="5.28515625" style="306" customWidth="1"/>
    <col min="6658" max="6660" width="10.42578125" style="306" customWidth="1"/>
    <col min="6661" max="6911" width="10.28515625" style="306"/>
    <col min="6912" max="6912" width="57.5703125" style="306" customWidth="1"/>
    <col min="6913" max="6913" width="5.28515625" style="306" customWidth="1"/>
    <col min="6914" max="6916" width="10.42578125" style="306" customWidth="1"/>
    <col min="6917" max="7167" width="10.28515625" style="306"/>
    <col min="7168" max="7168" width="57.5703125" style="306" customWidth="1"/>
    <col min="7169" max="7169" width="5.28515625" style="306" customWidth="1"/>
    <col min="7170" max="7172" width="10.42578125" style="306" customWidth="1"/>
    <col min="7173" max="7423" width="10.28515625" style="306"/>
    <col min="7424" max="7424" width="57.5703125" style="306" customWidth="1"/>
    <col min="7425" max="7425" width="5.28515625" style="306" customWidth="1"/>
    <col min="7426" max="7428" width="10.42578125" style="306" customWidth="1"/>
    <col min="7429" max="7679" width="10.28515625" style="306"/>
    <col min="7680" max="7680" width="57.5703125" style="306" customWidth="1"/>
    <col min="7681" max="7681" width="5.28515625" style="306" customWidth="1"/>
    <col min="7682" max="7684" width="10.42578125" style="306" customWidth="1"/>
    <col min="7685" max="7935" width="10.28515625" style="306"/>
    <col min="7936" max="7936" width="57.5703125" style="306" customWidth="1"/>
    <col min="7937" max="7937" width="5.28515625" style="306" customWidth="1"/>
    <col min="7938" max="7940" width="10.42578125" style="306" customWidth="1"/>
    <col min="7941" max="8191" width="10.28515625" style="306"/>
    <col min="8192" max="8192" width="57.5703125" style="306" customWidth="1"/>
    <col min="8193" max="8193" width="5.28515625" style="306" customWidth="1"/>
    <col min="8194" max="8196" width="10.42578125" style="306" customWidth="1"/>
    <col min="8197" max="8447" width="10.28515625" style="306"/>
    <col min="8448" max="8448" width="57.5703125" style="306" customWidth="1"/>
    <col min="8449" max="8449" width="5.28515625" style="306" customWidth="1"/>
    <col min="8450" max="8452" width="10.42578125" style="306" customWidth="1"/>
    <col min="8453" max="8703" width="10.28515625" style="306"/>
    <col min="8704" max="8704" width="57.5703125" style="306" customWidth="1"/>
    <col min="8705" max="8705" width="5.28515625" style="306" customWidth="1"/>
    <col min="8706" max="8708" width="10.42578125" style="306" customWidth="1"/>
    <col min="8709" max="8959" width="10.28515625" style="306"/>
    <col min="8960" max="8960" width="57.5703125" style="306" customWidth="1"/>
    <col min="8961" max="8961" width="5.28515625" style="306" customWidth="1"/>
    <col min="8962" max="8964" width="10.42578125" style="306" customWidth="1"/>
    <col min="8965" max="9215" width="10.28515625" style="306"/>
    <col min="9216" max="9216" width="57.5703125" style="306" customWidth="1"/>
    <col min="9217" max="9217" width="5.28515625" style="306" customWidth="1"/>
    <col min="9218" max="9220" width="10.42578125" style="306" customWidth="1"/>
    <col min="9221" max="9471" width="10.28515625" style="306"/>
    <col min="9472" max="9472" width="57.5703125" style="306" customWidth="1"/>
    <col min="9473" max="9473" width="5.28515625" style="306" customWidth="1"/>
    <col min="9474" max="9476" width="10.42578125" style="306" customWidth="1"/>
    <col min="9477" max="9727" width="10.28515625" style="306"/>
    <col min="9728" max="9728" width="57.5703125" style="306" customWidth="1"/>
    <col min="9729" max="9729" width="5.28515625" style="306" customWidth="1"/>
    <col min="9730" max="9732" width="10.42578125" style="306" customWidth="1"/>
    <col min="9733" max="9983" width="10.28515625" style="306"/>
    <col min="9984" max="9984" width="57.5703125" style="306" customWidth="1"/>
    <col min="9985" max="9985" width="5.28515625" style="306" customWidth="1"/>
    <col min="9986" max="9988" width="10.42578125" style="306" customWidth="1"/>
    <col min="9989" max="10239" width="10.28515625" style="306"/>
    <col min="10240" max="10240" width="57.5703125" style="306" customWidth="1"/>
    <col min="10241" max="10241" width="5.28515625" style="306" customWidth="1"/>
    <col min="10242" max="10244" width="10.42578125" style="306" customWidth="1"/>
    <col min="10245" max="10495" width="10.28515625" style="306"/>
    <col min="10496" max="10496" width="57.5703125" style="306" customWidth="1"/>
    <col min="10497" max="10497" width="5.28515625" style="306" customWidth="1"/>
    <col min="10498" max="10500" width="10.42578125" style="306" customWidth="1"/>
    <col min="10501" max="10751" width="10.28515625" style="306"/>
    <col min="10752" max="10752" width="57.5703125" style="306" customWidth="1"/>
    <col min="10753" max="10753" width="5.28515625" style="306" customWidth="1"/>
    <col min="10754" max="10756" width="10.42578125" style="306" customWidth="1"/>
    <col min="10757" max="11007" width="10.28515625" style="306"/>
    <col min="11008" max="11008" width="57.5703125" style="306" customWidth="1"/>
    <col min="11009" max="11009" width="5.28515625" style="306" customWidth="1"/>
    <col min="11010" max="11012" width="10.42578125" style="306" customWidth="1"/>
    <col min="11013" max="11263" width="10.28515625" style="306"/>
    <col min="11264" max="11264" width="57.5703125" style="306" customWidth="1"/>
    <col min="11265" max="11265" width="5.28515625" style="306" customWidth="1"/>
    <col min="11266" max="11268" width="10.42578125" style="306" customWidth="1"/>
    <col min="11269" max="11519" width="10.28515625" style="306"/>
    <col min="11520" max="11520" width="57.5703125" style="306" customWidth="1"/>
    <col min="11521" max="11521" width="5.28515625" style="306" customWidth="1"/>
    <col min="11522" max="11524" width="10.42578125" style="306" customWidth="1"/>
    <col min="11525" max="11775" width="10.28515625" style="306"/>
    <col min="11776" max="11776" width="57.5703125" style="306" customWidth="1"/>
    <col min="11777" max="11777" width="5.28515625" style="306" customWidth="1"/>
    <col min="11778" max="11780" width="10.42578125" style="306" customWidth="1"/>
    <col min="11781" max="12031" width="10.28515625" style="306"/>
    <col min="12032" max="12032" width="57.5703125" style="306" customWidth="1"/>
    <col min="12033" max="12033" width="5.28515625" style="306" customWidth="1"/>
    <col min="12034" max="12036" width="10.42578125" style="306" customWidth="1"/>
    <col min="12037" max="12287" width="10.28515625" style="306"/>
    <col min="12288" max="12288" width="57.5703125" style="306" customWidth="1"/>
    <col min="12289" max="12289" width="5.28515625" style="306" customWidth="1"/>
    <col min="12290" max="12292" width="10.42578125" style="306" customWidth="1"/>
    <col min="12293" max="12543" width="10.28515625" style="306"/>
    <col min="12544" max="12544" width="57.5703125" style="306" customWidth="1"/>
    <col min="12545" max="12545" width="5.28515625" style="306" customWidth="1"/>
    <col min="12546" max="12548" width="10.42578125" style="306" customWidth="1"/>
    <col min="12549" max="12799" width="10.28515625" style="306"/>
    <col min="12800" max="12800" width="57.5703125" style="306" customWidth="1"/>
    <col min="12801" max="12801" width="5.28515625" style="306" customWidth="1"/>
    <col min="12802" max="12804" width="10.42578125" style="306" customWidth="1"/>
    <col min="12805" max="13055" width="10.28515625" style="306"/>
    <col min="13056" max="13056" width="57.5703125" style="306" customWidth="1"/>
    <col min="13057" max="13057" width="5.28515625" style="306" customWidth="1"/>
    <col min="13058" max="13060" width="10.42578125" style="306" customWidth="1"/>
    <col min="13061" max="13311" width="10.28515625" style="306"/>
    <col min="13312" max="13312" width="57.5703125" style="306" customWidth="1"/>
    <col min="13313" max="13313" width="5.28515625" style="306" customWidth="1"/>
    <col min="13314" max="13316" width="10.42578125" style="306" customWidth="1"/>
    <col min="13317" max="13567" width="10.28515625" style="306"/>
    <col min="13568" max="13568" width="57.5703125" style="306" customWidth="1"/>
    <col min="13569" max="13569" width="5.28515625" style="306" customWidth="1"/>
    <col min="13570" max="13572" width="10.42578125" style="306" customWidth="1"/>
    <col min="13573" max="13823" width="10.28515625" style="306"/>
    <col min="13824" max="13824" width="57.5703125" style="306" customWidth="1"/>
    <col min="13825" max="13825" width="5.28515625" style="306" customWidth="1"/>
    <col min="13826" max="13828" width="10.42578125" style="306" customWidth="1"/>
    <col min="13829" max="14079" width="10.28515625" style="306"/>
    <col min="14080" max="14080" width="57.5703125" style="306" customWidth="1"/>
    <col min="14081" max="14081" width="5.28515625" style="306" customWidth="1"/>
    <col min="14082" max="14084" width="10.42578125" style="306" customWidth="1"/>
    <col min="14085" max="14335" width="10.28515625" style="306"/>
    <col min="14336" max="14336" width="57.5703125" style="306" customWidth="1"/>
    <col min="14337" max="14337" width="5.28515625" style="306" customWidth="1"/>
    <col min="14338" max="14340" width="10.42578125" style="306" customWidth="1"/>
    <col min="14341" max="14591" width="10.28515625" style="306"/>
    <col min="14592" max="14592" width="57.5703125" style="306" customWidth="1"/>
    <col min="14593" max="14593" width="5.28515625" style="306" customWidth="1"/>
    <col min="14594" max="14596" width="10.42578125" style="306" customWidth="1"/>
    <col min="14597" max="14847" width="10.28515625" style="306"/>
    <col min="14848" max="14848" width="57.5703125" style="306" customWidth="1"/>
    <col min="14849" max="14849" width="5.28515625" style="306" customWidth="1"/>
    <col min="14850" max="14852" width="10.42578125" style="306" customWidth="1"/>
    <col min="14853" max="15103" width="10.28515625" style="306"/>
    <col min="15104" max="15104" width="57.5703125" style="306" customWidth="1"/>
    <col min="15105" max="15105" width="5.28515625" style="306" customWidth="1"/>
    <col min="15106" max="15108" width="10.42578125" style="306" customWidth="1"/>
    <col min="15109" max="15359" width="10.28515625" style="306"/>
    <col min="15360" max="15360" width="57.5703125" style="306" customWidth="1"/>
    <col min="15361" max="15361" width="5.28515625" style="306" customWidth="1"/>
    <col min="15362" max="15364" width="10.42578125" style="306" customWidth="1"/>
    <col min="15365" max="15615" width="10.28515625" style="306"/>
    <col min="15616" max="15616" width="57.5703125" style="306" customWidth="1"/>
    <col min="15617" max="15617" width="5.28515625" style="306" customWidth="1"/>
    <col min="15618" max="15620" width="10.42578125" style="306" customWidth="1"/>
    <col min="15621" max="15871" width="10.28515625" style="306"/>
    <col min="15872" max="15872" width="57.5703125" style="306" customWidth="1"/>
    <col min="15873" max="15873" width="5.28515625" style="306" customWidth="1"/>
    <col min="15874" max="15876" width="10.42578125" style="306" customWidth="1"/>
    <col min="15877" max="16127" width="10.28515625" style="306"/>
    <col min="16128" max="16128" width="57.5703125" style="306" customWidth="1"/>
    <col min="16129" max="16129" width="5.28515625" style="306" customWidth="1"/>
    <col min="16130" max="16132" width="10.42578125" style="306" customWidth="1"/>
    <col min="16133" max="16384" width="10.28515625" style="306"/>
  </cols>
  <sheetData>
    <row r="1" spans="1:4" x14ac:dyDescent="0.25">
      <c r="A1" s="573" t="str">
        <f>+CONCATENATE("VAGYONKIMUTATÁS",CHAR(10),"a könyvviteli mérlegben értékkel szereplő eszközökről",CHAR(10),LEFT('[1]1. sz. mell.'!C3,4),".")</f>
        <v>VAGYONKIMUTATÁS
a könyvviteli mérlegben értékkel szereplő eszközökről
2016.</v>
      </c>
      <c r="B1" s="574"/>
      <c r="C1" s="574"/>
      <c r="D1" s="574"/>
    </row>
    <row r="2" spans="1:4" ht="16.5" thickBot="1" x14ac:dyDescent="0.3">
      <c r="C2" s="308"/>
      <c r="D2" s="309" t="s">
        <v>303</v>
      </c>
    </row>
    <row r="3" spans="1:4" x14ac:dyDescent="0.25">
      <c r="A3" s="575" t="s">
        <v>482</v>
      </c>
      <c r="B3" s="578" t="s">
        <v>327</v>
      </c>
      <c r="C3" s="581" t="s">
        <v>483</v>
      </c>
      <c r="D3" s="581" t="s">
        <v>484</v>
      </c>
    </row>
    <row r="4" spans="1:4" x14ac:dyDescent="0.25">
      <c r="A4" s="576"/>
      <c r="B4" s="579"/>
      <c r="C4" s="582"/>
      <c r="D4" s="582"/>
    </row>
    <row r="5" spans="1:4" x14ac:dyDescent="0.25">
      <c r="A5" s="577"/>
      <c r="B5" s="580"/>
      <c r="C5" s="583" t="s">
        <v>485</v>
      </c>
      <c r="D5" s="583"/>
    </row>
    <row r="6" spans="1:4" s="312" customFormat="1" ht="16.5" thickBot="1" x14ac:dyDescent="0.3">
      <c r="A6" s="310" t="s">
        <v>486</v>
      </c>
      <c r="B6" s="311" t="s">
        <v>487</v>
      </c>
      <c r="C6" s="311" t="s">
        <v>488</v>
      </c>
      <c r="D6" s="311" t="s">
        <v>489</v>
      </c>
    </row>
    <row r="7" spans="1:4" s="316" customFormat="1" x14ac:dyDescent="0.25">
      <c r="A7" s="313" t="s">
        <v>490</v>
      </c>
      <c r="B7" s="314" t="s">
        <v>491</v>
      </c>
      <c r="C7" s="315">
        <v>34132500</v>
      </c>
      <c r="D7" s="315"/>
    </row>
    <row r="8" spans="1:4" s="316" customFormat="1" x14ac:dyDescent="0.25">
      <c r="A8" s="317" t="s">
        <v>492</v>
      </c>
      <c r="B8" s="318" t="s">
        <v>493</v>
      </c>
      <c r="C8" s="319">
        <f>+C9+C14+C19+C24+C29</f>
        <v>54423364</v>
      </c>
      <c r="D8" s="319">
        <f>+D9+D14+D19+D24+D29</f>
        <v>34587921</v>
      </c>
    </row>
    <row r="9" spans="1:4" s="316" customFormat="1" x14ac:dyDescent="0.25">
      <c r="A9" s="317" t="s">
        <v>494</v>
      </c>
      <c r="B9" s="318" t="s">
        <v>495</v>
      </c>
      <c r="C9" s="319">
        <f>+C10+C11+C12+C13</f>
        <v>0</v>
      </c>
      <c r="D9" s="319">
        <f>+D10+D11+D12+D13</f>
        <v>0</v>
      </c>
    </row>
    <row r="10" spans="1:4" s="316" customFormat="1" x14ac:dyDescent="0.25">
      <c r="A10" s="320" t="s">
        <v>496</v>
      </c>
      <c r="B10" s="318" t="s">
        <v>497</v>
      </c>
      <c r="C10" s="321"/>
      <c r="D10" s="321"/>
    </row>
    <row r="11" spans="1:4" s="316" customFormat="1" ht="22.5" x14ac:dyDescent="0.25">
      <c r="A11" s="320" t="s">
        <v>498</v>
      </c>
      <c r="B11" s="318" t="s">
        <v>499</v>
      </c>
      <c r="C11" s="322"/>
      <c r="D11" s="322"/>
    </row>
    <row r="12" spans="1:4" s="316" customFormat="1" ht="22.5" x14ac:dyDescent="0.25">
      <c r="A12" s="320" t="s">
        <v>500</v>
      </c>
      <c r="B12" s="318" t="s">
        <v>501</v>
      </c>
      <c r="C12" s="322"/>
      <c r="D12" s="322"/>
    </row>
    <row r="13" spans="1:4" s="316" customFormat="1" x14ac:dyDescent="0.25">
      <c r="A13" s="320" t="s">
        <v>502</v>
      </c>
      <c r="B13" s="318" t="s">
        <v>503</v>
      </c>
      <c r="C13" s="322"/>
      <c r="D13" s="322"/>
    </row>
    <row r="14" spans="1:4" s="316" customFormat="1" x14ac:dyDescent="0.25">
      <c r="A14" s="317" t="s">
        <v>504</v>
      </c>
      <c r="B14" s="318" t="s">
        <v>505</v>
      </c>
      <c r="C14" s="323">
        <f>+C15+C16+C17+C18</f>
        <v>33519364</v>
      </c>
      <c r="D14" s="323">
        <f>+D15+D16+D17+D18</f>
        <v>13683921</v>
      </c>
    </row>
    <row r="15" spans="1:4" s="316" customFormat="1" x14ac:dyDescent="0.25">
      <c r="A15" s="320" t="s">
        <v>506</v>
      </c>
      <c r="B15" s="318" t="s">
        <v>507</v>
      </c>
      <c r="C15" s="322"/>
      <c r="D15" s="322">
        <v>0</v>
      </c>
    </row>
    <row r="16" spans="1:4" s="316" customFormat="1" ht="22.5" x14ac:dyDescent="0.25">
      <c r="A16" s="320" t="s">
        <v>508</v>
      </c>
      <c r="B16" s="318" t="s">
        <v>31</v>
      </c>
      <c r="C16" s="322"/>
      <c r="D16" s="322">
        <v>0</v>
      </c>
    </row>
    <row r="17" spans="1:4" s="316" customFormat="1" x14ac:dyDescent="0.25">
      <c r="A17" s="320" t="s">
        <v>509</v>
      </c>
      <c r="B17" s="318" t="s">
        <v>218</v>
      </c>
      <c r="C17" s="322">
        <v>11692280</v>
      </c>
      <c r="D17" s="322">
        <v>482603</v>
      </c>
    </row>
    <row r="18" spans="1:4" s="316" customFormat="1" x14ac:dyDescent="0.25">
      <c r="A18" s="320" t="s">
        <v>510</v>
      </c>
      <c r="B18" s="318" t="s">
        <v>219</v>
      </c>
      <c r="C18" s="322">
        <v>21827084</v>
      </c>
      <c r="D18" s="322">
        <v>13201318</v>
      </c>
    </row>
    <row r="19" spans="1:4" s="316" customFormat="1" x14ac:dyDescent="0.25">
      <c r="A19" s="317" t="s">
        <v>511</v>
      </c>
      <c r="B19" s="318" t="s">
        <v>220</v>
      </c>
      <c r="C19" s="323">
        <f>+C20+C21+C22+C23</f>
        <v>0</v>
      </c>
      <c r="D19" s="323">
        <f>+D20+D21+D22+D23</f>
        <v>0</v>
      </c>
    </row>
    <row r="20" spans="1:4" s="316" customFormat="1" x14ac:dyDescent="0.25">
      <c r="A20" s="320" t="s">
        <v>512</v>
      </c>
      <c r="B20" s="318" t="s">
        <v>223</v>
      </c>
      <c r="C20" s="322"/>
      <c r="D20" s="322"/>
    </row>
    <row r="21" spans="1:4" s="316" customFormat="1" x14ac:dyDescent="0.25">
      <c r="A21" s="320" t="s">
        <v>513</v>
      </c>
      <c r="B21" s="318" t="s">
        <v>226</v>
      </c>
      <c r="C21" s="322"/>
      <c r="D21" s="322"/>
    </row>
    <row r="22" spans="1:4" s="316" customFormat="1" x14ac:dyDescent="0.25">
      <c r="A22" s="320" t="s">
        <v>514</v>
      </c>
      <c r="B22" s="318" t="s">
        <v>229</v>
      </c>
      <c r="C22" s="322"/>
      <c r="D22" s="322"/>
    </row>
    <row r="23" spans="1:4" s="316" customFormat="1" x14ac:dyDescent="0.25">
      <c r="A23" s="320" t="s">
        <v>515</v>
      </c>
      <c r="B23" s="318" t="s">
        <v>232</v>
      </c>
      <c r="C23" s="322"/>
      <c r="D23" s="322"/>
    </row>
    <row r="24" spans="1:4" s="316" customFormat="1" x14ac:dyDescent="0.25">
      <c r="A24" s="317" t="s">
        <v>516</v>
      </c>
      <c r="B24" s="318" t="s">
        <v>235</v>
      </c>
      <c r="C24" s="323">
        <f>+C25+C26+C27+C28</f>
        <v>20904000</v>
      </c>
      <c r="D24" s="323">
        <f>+D25+D26+D27+D28</f>
        <v>20904000</v>
      </c>
    </row>
    <row r="25" spans="1:4" s="316" customFormat="1" x14ac:dyDescent="0.25">
      <c r="A25" s="320" t="s">
        <v>517</v>
      </c>
      <c r="B25" s="318" t="s">
        <v>238</v>
      </c>
      <c r="C25" s="322"/>
      <c r="D25" s="322"/>
    </row>
    <row r="26" spans="1:4" s="316" customFormat="1" x14ac:dyDescent="0.25">
      <c r="A26" s="320" t="s">
        <v>518</v>
      </c>
      <c r="B26" s="318" t="s">
        <v>241</v>
      </c>
      <c r="C26" s="322"/>
      <c r="D26" s="322"/>
    </row>
    <row r="27" spans="1:4" s="316" customFormat="1" x14ac:dyDescent="0.25">
      <c r="A27" s="320" t="s">
        <v>519</v>
      </c>
      <c r="B27" s="318" t="s">
        <v>244</v>
      </c>
      <c r="C27" s="322">
        <v>20904000</v>
      </c>
      <c r="D27" s="322">
        <v>20904000</v>
      </c>
    </row>
    <row r="28" spans="1:4" s="316" customFormat="1" x14ac:dyDescent="0.25">
      <c r="A28" s="320" t="s">
        <v>520</v>
      </c>
      <c r="B28" s="318" t="s">
        <v>246</v>
      </c>
      <c r="C28" s="322"/>
      <c r="D28" s="322"/>
    </row>
    <row r="29" spans="1:4" s="316" customFormat="1" x14ac:dyDescent="0.25">
      <c r="A29" s="317" t="s">
        <v>521</v>
      </c>
      <c r="B29" s="318" t="s">
        <v>249</v>
      </c>
      <c r="C29" s="323">
        <f>+C30+C31+C32+C33</f>
        <v>0</v>
      </c>
      <c r="D29" s="323">
        <f>+D30+D31+D32+D33</f>
        <v>0</v>
      </c>
    </row>
    <row r="30" spans="1:4" s="316" customFormat="1" x14ac:dyDescent="0.25">
      <c r="A30" s="320" t="s">
        <v>522</v>
      </c>
      <c r="B30" s="318" t="s">
        <v>252</v>
      </c>
      <c r="C30" s="322"/>
      <c r="D30" s="322"/>
    </row>
    <row r="31" spans="1:4" s="316" customFormat="1" ht="22.5" x14ac:dyDescent="0.25">
      <c r="A31" s="320" t="s">
        <v>523</v>
      </c>
      <c r="B31" s="318" t="s">
        <v>255</v>
      </c>
      <c r="C31" s="322"/>
      <c r="D31" s="322"/>
    </row>
    <row r="32" spans="1:4" s="316" customFormat="1" x14ac:dyDescent="0.25">
      <c r="A32" s="320" t="s">
        <v>524</v>
      </c>
      <c r="B32" s="318" t="s">
        <v>284</v>
      </c>
      <c r="C32" s="322"/>
      <c r="D32" s="322"/>
    </row>
    <row r="33" spans="1:4" s="316" customFormat="1" x14ac:dyDescent="0.25">
      <c r="A33" s="320" t="s">
        <v>525</v>
      </c>
      <c r="B33" s="318" t="s">
        <v>287</v>
      </c>
      <c r="C33" s="322"/>
      <c r="D33" s="322"/>
    </row>
    <row r="34" spans="1:4" s="316" customFormat="1" x14ac:dyDescent="0.25">
      <c r="A34" s="317" t="s">
        <v>526</v>
      </c>
      <c r="B34" s="318" t="s">
        <v>288</v>
      </c>
      <c r="C34" s="323">
        <f>+C35+C40+C45</f>
        <v>0</v>
      </c>
      <c r="D34" s="323">
        <f>+D35+D40+D45</f>
        <v>0</v>
      </c>
    </row>
    <row r="35" spans="1:4" s="316" customFormat="1" x14ac:dyDescent="0.25">
      <c r="A35" s="317" t="s">
        <v>527</v>
      </c>
      <c r="B35" s="318" t="s">
        <v>291</v>
      </c>
      <c r="C35" s="323">
        <f>+C36+C37+C38+C39</f>
        <v>0</v>
      </c>
      <c r="D35" s="323">
        <f>+D36+D37+D38+D39</f>
        <v>0</v>
      </c>
    </row>
    <row r="36" spans="1:4" s="316" customFormat="1" x14ac:dyDescent="0.25">
      <c r="A36" s="320" t="s">
        <v>528</v>
      </c>
      <c r="B36" s="318" t="s">
        <v>529</v>
      </c>
      <c r="C36" s="322"/>
      <c r="D36" s="322"/>
    </row>
    <row r="37" spans="1:4" s="316" customFormat="1" x14ac:dyDescent="0.25">
      <c r="A37" s="320" t="s">
        <v>530</v>
      </c>
      <c r="B37" s="318" t="s">
        <v>531</v>
      </c>
      <c r="C37" s="322"/>
      <c r="D37" s="322"/>
    </row>
    <row r="38" spans="1:4" s="316" customFormat="1" x14ac:dyDescent="0.25">
      <c r="A38" s="320" t="s">
        <v>532</v>
      </c>
      <c r="B38" s="318" t="s">
        <v>533</v>
      </c>
      <c r="C38" s="322"/>
      <c r="D38" s="322"/>
    </row>
    <row r="39" spans="1:4" s="316" customFormat="1" x14ac:dyDescent="0.25">
      <c r="A39" s="320" t="s">
        <v>534</v>
      </c>
      <c r="B39" s="318" t="s">
        <v>535</v>
      </c>
      <c r="C39" s="322"/>
      <c r="D39" s="322"/>
    </row>
    <row r="40" spans="1:4" s="316" customFormat="1" x14ac:dyDescent="0.25">
      <c r="A40" s="317" t="s">
        <v>536</v>
      </c>
      <c r="B40" s="318" t="s">
        <v>537</v>
      </c>
      <c r="C40" s="323">
        <f>+C41+C42+C43+C44</f>
        <v>0</v>
      </c>
      <c r="D40" s="323">
        <f>+D41+D42+D43+D44</f>
        <v>0</v>
      </c>
    </row>
    <row r="41" spans="1:4" s="316" customFormat="1" x14ac:dyDescent="0.25">
      <c r="A41" s="320" t="s">
        <v>538</v>
      </c>
      <c r="B41" s="318" t="s">
        <v>539</v>
      </c>
      <c r="C41" s="322"/>
      <c r="D41" s="322"/>
    </row>
    <row r="42" spans="1:4" s="316" customFormat="1" ht="22.5" x14ac:dyDescent="0.25">
      <c r="A42" s="320" t="s">
        <v>540</v>
      </c>
      <c r="B42" s="318" t="s">
        <v>541</v>
      </c>
      <c r="C42" s="322"/>
      <c r="D42" s="322"/>
    </row>
    <row r="43" spans="1:4" s="316" customFormat="1" x14ac:dyDescent="0.25">
      <c r="A43" s="320" t="s">
        <v>542</v>
      </c>
      <c r="B43" s="318" t="s">
        <v>543</v>
      </c>
      <c r="C43" s="322"/>
      <c r="D43" s="322"/>
    </row>
    <row r="44" spans="1:4" s="316" customFormat="1" x14ac:dyDescent="0.25">
      <c r="A44" s="320" t="s">
        <v>544</v>
      </c>
      <c r="B44" s="318" t="s">
        <v>545</v>
      </c>
      <c r="C44" s="322"/>
      <c r="D44" s="322"/>
    </row>
    <row r="45" spans="1:4" s="316" customFormat="1" x14ac:dyDescent="0.25">
      <c r="A45" s="317" t="s">
        <v>546</v>
      </c>
      <c r="B45" s="318" t="s">
        <v>547</v>
      </c>
      <c r="C45" s="323">
        <f>+C46+C47+C48+C49</f>
        <v>0</v>
      </c>
      <c r="D45" s="323">
        <f>+D46+D47+D48+D49</f>
        <v>0</v>
      </c>
    </row>
    <row r="46" spans="1:4" s="316" customFormat="1" x14ac:dyDescent="0.25">
      <c r="A46" s="320" t="s">
        <v>548</v>
      </c>
      <c r="B46" s="318" t="s">
        <v>549</v>
      </c>
      <c r="C46" s="322"/>
      <c r="D46" s="322"/>
    </row>
    <row r="47" spans="1:4" s="316" customFormat="1" ht="22.5" x14ac:dyDescent="0.25">
      <c r="A47" s="320" t="s">
        <v>550</v>
      </c>
      <c r="B47" s="318" t="s">
        <v>551</v>
      </c>
      <c r="C47" s="322"/>
      <c r="D47" s="322"/>
    </row>
    <row r="48" spans="1:4" s="316" customFormat="1" x14ac:dyDescent="0.25">
      <c r="A48" s="320" t="s">
        <v>552</v>
      </c>
      <c r="B48" s="318" t="s">
        <v>553</v>
      </c>
      <c r="C48" s="322"/>
      <c r="D48" s="322"/>
    </row>
    <row r="49" spans="1:4" s="316" customFormat="1" x14ac:dyDescent="0.25">
      <c r="A49" s="320" t="s">
        <v>554</v>
      </c>
      <c r="B49" s="318" t="s">
        <v>555</v>
      </c>
      <c r="C49" s="322"/>
      <c r="D49" s="322"/>
    </row>
    <row r="50" spans="1:4" s="316" customFormat="1" x14ac:dyDescent="0.25">
      <c r="A50" s="317" t="s">
        <v>556</v>
      </c>
      <c r="B50" s="318" t="s">
        <v>557</v>
      </c>
      <c r="C50" s="322"/>
      <c r="D50" s="322"/>
    </row>
    <row r="51" spans="1:4" s="316" customFormat="1" ht="21" x14ac:dyDescent="0.25">
      <c r="A51" s="317" t="s">
        <v>558</v>
      </c>
      <c r="B51" s="318" t="s">
        <v>559</v>
      </c>
      <c r="C51" s="323">
        <f>+C7+C8+C34+C50</f>
        <v>88555864</v>
      </c>
      <c r="D51" s="323">
        <f>+D7+D8+D34+D50</f>
        <v>34587921</v>
      </c>
    </row>
    <row r="52" spans="1:4" s="316" customFormat="1" x14ac:dyDescent="0.25">
      <c r="A52" s="317" t="s">
        <v>560</v>
      </c>
      <c r="B52" s="318" t="s">
        <v>561</v>
      </c>
      <c r="C52" s="322"/>
      <c r="D52" s="322"/>
    </row>
    <row r="53" spans="1:4" s="316" customFormat="1" x14ac:dyDescent="0.25">
      <c r="A53" s="317" t="s">
        <v>562</v>
      </c>
      <c r="B53" s="318" t="s">
        <v>563</v>
      </c>
      <c r="C53" s="322"/>
      <c r="D53" s="322"/>
    </row>
    <row r="54" spans="1:4" s="316" customFormat="1" x14ac:dyDescent="0.25">
      <c r="A54" s="317" t="s">
        <v>564</v>
      </c>
      <c r="B54" s="318" t="s">
        <v>565</v>
      </c>
      <c r="C54" s="323">
        <f>+C52+C53</f>
        <v>0</v>
      </c>
      <c r="D54" s="323">
        <f>+D52+D53</f>
        <v>0</v>
      </c>
    </row>
    <row r="55" spans="1:4" s="316" customFormat="1" x14ac:dyDescent="0.25">
      <c r="A55" s="317" t="s">
        <v>566</v>
      </c>
      <c r="B55" s="318" t="s">
        <v>567</v>
      </c>
      <c r="C55" s="322">
        <v>0</v>
      </c>
      <c r="D55" s="322">
        <v>0</v>
      </c>
    </row>
    <row r="56" spans="1:4" s="316" customFormat="1" x14ac:dyDescent="0.25">
      <c r="A56" s="317" t="s">
        <v>568</v>
      </c>
      <c r="B56" s="318" t="s">
        <v>569</v>
      </c>
      <c r="C56" s="322">
        <v>0</v>
      </c>
      <c r="D56" s="322">
        <v>0</v>
      </c>
    </row>
    <row r="57" spans="1:4" s="316" customFormat="1" x14ac:dyDescent="0.25">
      <c r="A57" s="317" t="s">
        <v>570</v>
      </c>
      <c r="B57" s="318" t="s">
        <v>571</v>
      </c>
      <c r="C57" s="322">
        <v>14267646</v>
      </c>
      <c r="D57" s="322">
        <v>14267646</v>
      </c>
    </row>
    <row r="58" spans="1:4" s="316" customFormat="1" x14ac:dyDescent="0.25">
      <c r="A58" s="317" t="s">
        <v>572</v>
      </c>
      <c r="B58" s="318" t="s">
        <v>573</v>
      </c>
      <c r="C58" s="322">
        <v>0</v>
      </c>
      <c r="D58" s="322">
        <v>0</v>
      </c>
    </row>
    <row r="59" spans="1:4" s="316" customFormat="1" x14ac:dyDescent="0.25">
      <c r="A59" s="317" t="s">
        <v>574</v>
      </c>
      <c r="B59" s="318" t="s">
        <v>575</v>
      </c>
      <c r="C59" s="323">
        <f>+C55+C56+C57+C58</f>
        <v>14267646</v>
      </c>
      <c r="D59" s="323">
        <f>+D55+D56+D57+D58</f>
        <v>14267646</v>
      </c>
    </row>
    <row r="60" spans="1:4" s="316" customFormat="1" x14ac:dyDescent="0.25">
      <c r="A60" s="317" t="s">
        <v>576</v>
      </c>
      <c r="B60" s="318" t="s">
        <v>577</v>
      </c>
      <c r="C60" s="322">
        <v>653641</v>
      </c>
      <c r="D60" s="322">
        <v>653641</v>
      </c>
    </row>
    <row r="61" spans="1:4" s="316" customFormat="1" x14ac:dyDescent="0.25">
      <c r="A61" s="317" t="s">
        <v>578</v>
      </c>
      <c r="B61" s="318" t="s">
        <v>579</v>
      </c>
      <c r="C61" s="322"/>
      <c r="D61" s="322"/>
    </row>
    <row r="62" spans="1:4" s="316" customFormat="1" x14ac:dyDescent="0.25">
      <c r="A62" s="317" t="s">
        <v>580</v>
      </c>
      <c r="B62" s="318" t="s">
        <v>581</v>
      </c>
      <c r="C62" s="322">
        <v>544478</v>
      </c>
      <c r="D62" s="322">
        <v>544478</v>
      </c>
    </row>
    <row r="63" spans="1:4" s="316" customFormat="1" x14ac:dyDescent="0.25">
      <c r="A63" s="317" t="s">
        <v>582</v>
      </c>
      <c r="B63" s="318" t="s">
        <v>583</v>
      </c>
      <c r="C63" s="323">
        <f>+C60+C61+C62</f>
        <v>1198119</v>
      </c>
      <c r="D63" s="323">
        <f>+D60+D61+D62</f>
        <v>1198119</v>
      </c>
    </row>
    <row r="64" spans="1:4" s="316" customFormat="1" x14ac:dyDescent="0.25">
      <c r="A64" s="317" t="s">
        <v>584</v>
      </c>
      <c r="B64" s="318"/>
      <c r="C64" s="323">
        <v>15354390</v>
      </c>
      <c r="D64" s="323">
        <v>15354390</v>
      </c>
    </row>
    <row r="65" spans="1:4" s="316" customFormat="1" x14ac:dyDescent="0.25">
      <c r="A65" s="317" t="s">
        <v>585</v>
      </c>
      <c r="B65" s="318"/>
      <c r="C65" s="323">
        <v>-14219457</v>
      </c>
      <c r="D65" s="323">
        <v>-14219457</v>
      </c>
    </row>
    <row r="66" spans="1:4" s="316" customFormat="1" x14ac:dyDescent="0.25">
      <c r="A66" s="317" t="s">
        <v>586</v>
      </c>
      <c r="B66" s="318" t="s">
        <v>587</v>
      </c>
      <c r="C66" s="322"/>
      <c r="D66" s="322"/>
    </row>
    <row r="67" spans="1:4" s="316" customFormat="1" ht="21" x14ac:dyDescent="0.25">
      <c r="A67" s="317" t="s">
        <v>588</v>
      </c>
      <c r="B67" s="318" t="s">
        <v>589</v>
      </c>
      <c r="C67" s="322"/>
      <c r="D67" s="322"/>
    </row>
    <row r="68" spans="1:4" s="316" customFormat="1" x14ac:dyDescent="0.25">
      <c r="A68" s="317" t="s">
        <v>590</v>
      </c>
      <c r="B68" s="318" t="s">
        <v>591</v>
      </c>
      <c r="C68" s="323">
        <f>SUM(C64:C67)</f>
        <v>1134933</v>
      </c>
      <c r="D68" s="323">
        <f>SUM(D64:D67)</f>
        <v>1134933</v>
      </c>
    </row>
    <row r="69" spans="1:4" s="316" customFormat="1" x14ac:dyDescent="0.25">
      <c r="A69" s="317" t="s">
        <v>592</v>
      </c>
      <c r="B69" s="318" t="s">
        <v>593</v>
      </c>
      <c r="C69" s="322"/>
      <c r="D69" s="322">
        <v>0</v>
      </c>
    </row>
    <row r="70" spans="1:4" s="316" customFormat="1" ht="16.5" thickBot="1" x14ac:dyDescent="0.3">
      <c r="A70" s="324" t="s">
        <v>594</v>
      </c>
      <c r="B70" s="325" t="s">
        <v>595</v>
      </c>
      <c r="C70" s="326">
        <f>+C51+C54+C59+C63+C68+C69</f>
        <v>105156562</v>
      </c>
      <c r="D70" s="326">
        <f>+D51+D54+D59+D63+D68+D69</f>
        <v>51188619</v>
      </c>
    </row>
    <row r="71" spans="1:4" x14ac:dyDescent="0.25">
      <c r="A71" s="327"/>
      <c r="C71" s="328"/>
      <c r="D71" s="328"/>
    </row>
    <row r="72" spans="1:4" x14ac:dyDescent="0.25">
      <c r="A72" s="327"/>
      <c r="C72" s="328"/>
      <c r="D72" s="328"/>
    </row>
    <row r="73" spans="1:4" x14ac:dyDescent="0.25">
      <c r="C73" s="328"/>
      <c r="D73" s="328"/>
    </row>
    <row r="74" spans="1:4" x14ac:dyDescent="0.25">
      <c r="A74" s="572"/>
      <c r="B74" s="572"/>
      <c r="C74" s="572"/>
      <c r="D74" s="572"/>
    </row>
    <row r="75" spans="1:4" x14ac:dyDescent="0.25">
      <c r="A75" s="572"/>
      <c r="B75" s="572"/>
      <c r="C75" s="572"/>
      <c r="D75" s="572"/>
    </row>
  </sheetData>
  <mergeCells count="8">
    <mergeCell ref="A74:D74"/>
    <mergeCell ref="A75:D75"/>
    <mergeCell ref="A1:D1"/>
    <mergeCell ref="A3:A5"/>
    <mergeCell ref="B3:B5"/>
    <mergeCell ref="C3:C4"/>
    <mergeCell ref="D3:D4"/>
    <mergeCell ref="C5:D5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&amp;R&amp;"-,Félkövér dőlt"&amp;12 7A melléklet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26"/>
  <sheetViews>
    <sheetView view="pageBreakPreview" zoomScale="89" zoomScaleNormal="100" zoomScaleSheetLayoutView="89" workbookViewId="0">
      <selection activeCell="C20" sqref="C20"/>
    </sheetView>
  </sheetViews>
  <sheetFormatPr defaultRowHeight="12.75" x14ac:dyDescent="0.25"/>
  <cols>
    <col min="1" max="1" width="61" style="330" customWidth="1"/>
    <col min="2" max="2" width="5.28515625" style="350" customWidth="1"/>
    <col min="3" max="3" width="15.42578125" style="329" customWidth="1"/>
    <col min="4" max="4" width="8.85546875" style="329"/>
    <col min="5" max="5" width="12.42578125" style="329" customWidth="1"/>
    <col min="6" max="256" width="8.85546875" style="329"/>
    <col min="257" max="257" width="61" style="329" customWidth="1"/>
    <col min="258" max="258" width="5.28515625" style="329" customWidth="1"/>
    <col min="259" max="259" width="15.42578125" style="329" customWidth="1"/>
    <col min="260" max="512" width="8.85546875" style="329"/>
    <col min="513" max="513" width="61" style="329" customWidth="1"/>
    <col min="514" max="514" width="5.28515625" style="329" customWidth="1"/>
    <col min="515" max="515" width="15.42578125" style="329" customWidth="1"/>
    <col min="516" max="768" width="8.85546875" style="329"/>
    <col min="769" max="769" width="61" style="329" customWidth="1"/>
    <col min="770" max="770" width="5.28515625" style="329" customWidth="1"/>
    <col min="771" max="771" width="15.42578125" style="329" customWidth="1"/>
    <col min="772" max="1024" width="8.85546875" style="329"/>
    <col min="1025" max="1025" width="61" style="329" customWidth="1"/>
    <col min="1026" max="1026" width="5.28515625" style="329" customWidth="1"/>
    <col min="1027" max="1027" width="15.42578125" style="329" customWidth="1"/>
    <col min="1028" max="1280" width="8.85546875" style="329"/>
    <col min="1281" max="1281" width="61" style="329" customWidth="1"/>
    <col min="1282" max="1282" width="5.28515625" style="329" customWidth="1"/>
    <col min="1283" max="1283" width="15.42578125" style="329" customWidth="1"/>
    <col min="1284" max="1536" width="8.85546875" style="329"/>
    <col min="1537" max="1537" width="61" style="329" customWidth="1"/>
    <col min="1538" max="1538" width="5.28515625" style="329" customWidth="1"/>
    <col min="1539" max="1539" width="15.42578125" style="329" customWidth="1"/>
    <col min="1540" max="1792" width="8.85546875" style="329"/>
    <col min="1793" max="1793" width="61" style="329" customWidth="1"/>
    <col min="1794" max="1794" width="5.28515625" style="329" customWidth="1"/>
    <col min="1795" max="1795" width="15.42578125" style="329" customWidth="1"/>
    <col min="1796" max="2048" width="8.85546875" style="329"/>
    <col min="2049" max="2049" width="61" style="329" customWidth="1"/>
    <col min="2050" max="2050" width="5.28515625" style="329" customWidth="1"/>
    <col min="2051" max="2051" width="15.42578125" style="329" customWidth="1"/>
    <col min="2052" max="2304" width="8.85546875" style="329"/>
    <col min="2305" max="2305" width="61" style="329" customWidth="1"/>
    <col min="2306" max="2306" width="5.28515625" style="329" customWidth="1"/>
    <col min="2307" max="2307" width="15.42578125" style="329" customWidth="1"/>
    <col min="2308" max="2560" width="8.85546875" style="329"/>
    <col min="2561" max="2561" width="61" style="329" customWidth="1"/>
    <col min="2562" max="2562" width="5.28515625" style="329" customWidth="1"/>
    <col min="2563" max="2563" width="15.42578125" style="329" customWidth="1"/>
    <col min="2564" max="2816" width="8.85546875" style="329"/>
    <col min="2817" max="2817" width="61" style="329" customWidth="1"/>
    <col min="2818" max="2818" width="5.28515625" style="329" customWidth="1"/>
    <col min="2819" max="2819" width="15.42578125" style="329" customWidth="1"/>
    <col min="2820" max="3072" width="8.85546875" style="329"/>
    <col min="3073" max="3073" width="61" style="329" customWidth="1"/>
    <col min="3074" max="3074" width="5.28515625" style="329" customWidth="1"/>
    <col min="3075" max="3075" width="15.42578125" style="329" customWidth="1"/>
    <col min="3076" max="3328" width="8.85546875" style="329"/>
    <col min="3329" max="3329" width="61" style="329" customWidth="1"/>
    <col min="3330" max="3330" width="5.28515625" style="329" customWidth="1"/>
    <col min="3331" max="3331" width="15.42578125" style="329" customWidth="1"/>
    <col min="3332" max="3584" width="8.85546875" style="329"/>
    <col min="3585" max="3585" width="61" style="329" customWidth="1"/>
    <col min="3586" max="3586" width="5.28515625" style="329" customWidth="1"/>
    <col min="3587" max="3587" width="15.42578125" style="329" customWidth="1"/>
    <col min="3588" max="3840" width="8.85546875" style="329"/>
    <col min="3841" max="3841" width="61" style="329" customWidth="1"/>
    <col min="3842" max="3842" width="5.28515625" style="329" customWidth="1"/>
    <col min="3843" max="3843" width="15.42578125" style="329" customWidth="1"/>
    <col min="3844" max="4096" width="8.85546875" style="329"/>
    <col min="4097" max="4097" width="61" style="329" customWidth="1"/>
    <col min="4098" max="4098" width="5.28515625" style="329" customWidth="1"/>
    <col min="4099" max="4099" width="15.42578125" style="329" customWidth="1"/>
    <col min="4100" max="4352" width="8.85546875" style="329"/>
    <col min="4353" max="4353" width="61" style="329" customWidth="1"/>
    <col min="4354" max="4354" width="5.28515625" style="329" customWidth="1"/>
    <col min="4355" max="4355" width="15.42578125" style="329" customWidth="1"/>
    <col min="4356" max="4608" width="8.85546875" style="329"/>
    <col min="4609" max="4609" width="61" style="329" customWidth="1"/>
    <col min="4610" max="4610" width="5.28515625" style="329" customWidth="1"/>
    <col min="4611" max="4611" width="15.42578125" style="329" customWidth="1"/>
    <col min="4612" max="4864" width="8.85546875" style="329"/>
    <col min="4865" max="4865" width="61" style="329" customWidth="1"/>
    <col min="4866" max="4866" width="5.28515625" style="329" customWidth="1"/>
    <col min="4867" max="4867" width="15.42578125" style="329" customWidth="1"/>
    <col min="4868" max="5120" width="8.85546875" style="329"/>
    <col min="5121" max="5121" width="61" style="329" customWidth="1"/>
    <col min="5122" max="5122" width="5.28515625" style="329" customWidth="1"/>
    <col min="5123" max="5123" width="15.42578125" style="329" customWidth="1"/>
    <col min="5124" max="5376" width="8.85546875" style="329"/>
    <col min="5377" max="5377" width="61" style="329" customWidth="1"/>
    <col min="5378" max="5378" width="5.28515625" style="329" customWidth="1"/>
    <col min="5379" max="5379" width="15.42578125" style="329" customWidth="1"/>
    <col min="5380" max="5632" width="8.85546875" style="329"/>
    <col min="5633" max="5633" width="61" style="329" customWidth="1"/>
    <col min="5634" max="5634" width="5.28515625" style="329" customWidth="1"/>
    <col min="5635" max="5635" width="15.42578125" style="329" customWidth="1"/>
    <col min="5636" max="5888" width="8.85546875" style="329"/>
    <col min="5889" max="5889" width="61" style="329" customWidth="1"/>
    <col min="5890" max="5890" width="5.28515625" style="329" customWidth="1"/>
    <col min="5891" max="5891" width="15.42578125" style="329" customWidth="1"/>
    <col min="5892" max="6144" width="8.85546875" style="329"/>
    <col min="6145" max="6145" width="61" style="329" customWidth="1"/>
    <col min="6146" max="6146" width="5.28515625" style="329" customWidth="1"/>
    <col min="6147" max="6147" width="15.42578125" style="329" customWidth="1"/>
    <col min="6148" max="6400" width="8.85546875" style="329"/>
    <col min="6401" max="6401" width="61" style="329" customWidth="1"/>
    <col min="6402" max="6402" width="5.28515625" style="329" customWidth="1"/>
    <col min="6403" max="6403" width="15.42578125" style="329" customWidth="1"/>
    <col min="6404" max="6656" width="8.85546875" style="329"/>
    <col min="6657" max="6657" width="61" style="329" customWidth="1"/>
    <col min="6658" max="6658" width="5.28515625" style="329" customWidth="1"/>
    <col min="6659" max="6659" width="15.42578125" style="329" customWidth="1"/>
    <col min="6660" max="6912" width="8.85546875" style="329"/>
    <col min="6913" max="6913" width="61" style="329" customWidth="1"/>
    <col min="6914" max="6914" width="5.28515625" style="329" customWidth="1"/>
    <col min="6915" max="6915" width="15.42578125" style="329" customWidth="1"/>
    <col min="6916" max="7168" width="8.85546875" style="329"/>
    <col min="7169" max="7169" width="61" style="329" customWidth="1"/>
    <col min="7170" max="7170" width="5.28515625" style="329" customWidth="1"/>
    <col min="7171" max="7171" width="15.42578125" style="329" customWidth="1"/>
    <col min="7172" max="7424" width="8.85546875" style="329"/>
    <col min="7425" max="7425" width="61" style="329" customWidth="1"/>
    <col min="7426" max="7426" width="5.28515625" style="329" customWidth="1"/>
    <col min="7427" max="7427" width="15.42578125" style="329" customWidth="1"/>
    <col min="7428" max="7680" width="8.85546875" style="329"/>
    <col min="7681" max="7681" width="61" style="329" customWidth="1"/>
    <col min="7682" max="7682" width="5.28515625" style="329" customWidth="1"/>
    <col min="7683" max="7683" width="15.42578125" style="329" customWidth="1"/>
    <col min="7684" max="7936" width="8.85546875" style="329"/>
    <col min="7937" max="7937" width="61" style="329" customWidth="1"/>
    <col min="7938" max="7938" width="5.28515625" style="329" customWidth="1"/>
    <col min="7939" max="7939" width="15.42578125" style="329" customWidth="1"/>
    <col min="7940" max="8192" width="8.85546875" style="329"/>
    <col min="8193" max="8193" width="61" style="329" customWidth="1"/>
    <col min="8194" max="8194" width="5.28515625" style="329" customWidth="1"/>
    <col min="8195" max="8195" width="15.42578125" style="329" customWidth="1"/>
    <col min="8196" max="8448" width="8.85546875" style="329"/>
    <col min="8449" max="8449" width="61" style="329" customWidth="1"/>
    <col min="8450" max="8450" width="5.28515625" style="329" customWidth="1"/>
    <col min="8451" max="8451" width="15.42578125" style="329" customWidth="1"/>
    <col min="8452" max="8704" width="8.85546875" style="329"/>
    <col min="8705" max="8705" width="61" style="329" customWidth="1"/>
    <col min="8706" max="8706" width="5.28515625" style="329" customWidth="1"/>
    <col min="8707" max="8707" width="15.42578125" style="329" customWidth="1"/>
    <col min="8708" max="8960" width="8.85546875" style="329"/>
    <col min="8961" max="8961" width="61" style="329" customWidth="1"/>
    <col min="8962" max="8962" width="5.28515625" style="329" customWidth="1"/>
    <col min="8963" max="8963" width="15.42578125" style="329" customWidth="1"/>
    <col min="8964" max="9216" width="8.85546875" style="329"/>
    <col min="9217" max="9217" width="61" style="329" customWidth="1"/>
    <col min="9218" max="9218" width="5.28515625" style="329" customWidth="1"/>
    <col min="9219" max="9219" width="15.42578125" style="329" customWidth="1"/>
    <col min="9220" max="9472" width="8.85546875" style="329"/>
    <col min="9473" max="9473" width="61" style="329" customWidth="1"/>
    <col min="9474" max="9474" width="5.28515625" style="329" customWidth="1"/>
    <col min="9475" max="9475" width="15.42578125" style="329" customWidth="1"/>
    <col min="9476" max="9728" width="8.85546875" style="329"/>
    <col min="9729" max="9729" width="61" style="329" customWidth="1"/>
    <col min="9730" max="9730" width="5.28515625" style="329" customWidth="1"/>
    <col min="9731" max="9731" width="15.42578125" style="329" customWidth="1"/>
    <col min="9732" max="9984" width="8.85546875" style="329"/>
    <col min="9985" max="9985" width="61" style="329" customWidth="1"/>
    <col min="9986" max="9986" width="5.28515625" style="329" customWidth="1"/>
    <col min="9987" max="9987" width="15.42578125" style="329" customWidth="1"/>
    <col min="9988" max="10240" width="8.85546875" style="329"/>
    <col min="10241" max="10241" width="61" style="329" customWidth="1"/>
    <col min="10242" max="10242" width="5.28515625" style="329" customWidth="1"/>
    <col min="10243" max="10243" width="15.42578125" style="329" customWidth="1"/>
    <col min="10244" max="10496" width="8.85546875" style="329"/>
    <col min="10497" max="10497" width="61" style="329" customWidth="1"/>
    <col min="10498" max="10498" width="5.28515625" style="329" customWidth="1"/>
    <col min="10499" max="10499" width="15.42578125" style="329" customWidth="1"/>
    <col min="10500" max="10752" width="8.85546875" style="329"/>
    <col min="10753" max="10753" width="61" style="329" customWidth="1"/>
    <col min="10754" max="10754" width="5.28515625" style="329" customWidth="1"/>
    <col min="10755" max="10755" width="15.42578125" style="329" customWidth="1"/>
    <col min="10756" max="11008" width="8.85546875" style="329"/>
    <col min="11009" max="11009" width="61" style="329" customWidth="1"/>
    <col min="11010" max="11010" width="5.28515625" style="329" customWidth="1"/>
    <col min="11011" max="11011" width="15.42578125" style="329" customWidth="1"/>
    <col min="11012" max="11264" width="8.85546875" style="329"/>
    <col min="11265" max="11265" width="61" style="329" customWidth="1"/>
    <col min="11266" max="11266" width="5.28515625" style="329" customWidth="1"/>
    <col min="11267" max="11267" width="15.42578125" style="329" customWidth="1"/>
    <col min="11268" max="11520" width="8.85546875" style="329"/>
    <col min="11521" max="11521" width="61" style="329" customWidth="1"/>
    <col min="11522" max="11522" width="5.28515625" style="329" customWidth="1"/>
    <col min="11523" max="11523" width="15.42578125" style="329" customWidth="1"/>
    <col min="11524" max="11776" width="8.85546875" style="329"/>
    <col min="11777" max="11777" width="61" style="329" customWidth="1"/>
    <col min="11778" max="11778" width="5.28515625" style="329" customWidth="1"/>
    <col min="11779" max="11779" width="15.42578125" style="329" customWidth="1"/>
    <col min="11780" max="12032" width="8.85546875" style="329"/>
    <col min="12033" max="12033" width="61" style="329" customWidth="1"/>
    <col min="12034" max="12034" width="5.28515625" style="329" customWidth="1"/>
    <col min="12035" max="12035" width="15.42578125" style="329" customWidth="1"/>
    <col min="12036" max="12288" width="8.85546875" style="329"/>
    <col min="12289" max="12289" width="61" style="329" customWidth="1"/>
    <col min="12290" max="12290" width="5.28515625" style="329" customWidth="1"/>
    <col min="12291" max="12291" width="15.42578125" style="329" customWidth="1"/>
    <col min="12292" max="12544" width="8.85546875" style="329"/>
    <col min="12545" max="12545" width="61" style="329" customWidth="1"/>
    <col min="12546" max="12546" width="5.28515625" style="329" customWidth="1"/>
    <col min="12547" max="12547" width="15.42578125" style="329" customWidth="1"/>
    <col min="12548" max="12800" width="8.85546875" style="329"/>
    <col min="12801" max="12801" width="61" style="329" customWidth="1"/>
    <col min="12802" max="12802" width="5.28515625" style="329" customWidth="1"/>
    <col min="12803" max="12803" width="15.42578125" style="329" customWidth="1"/>
    <col min="12804" max="13056" width="8.85546875" style="329"/>
    <col min="13057" max="13057" width="61" style="329" customWidth="1"/>
    <col min="13058" max="13058" width="5.28515625" style="329" customWidth="1"/>
    <col min="13059" max="13059" width="15.42578125" style="329" customWidth="1"/>
    <col min="13060" max="13312" width="8.85546875" style="329"/>
    <col min="13313" max="13313" width="61" style="329" customWidth="1"/>
    <col min="13314" max="13314" width="5.28515625" style="329" customWidth="1"/>
    <col min="13315" max="13315" width="15.42578125" style="329" customWidth="1"/>
    <col min="13316" max="13568" width="8.85546875" style="329"/>
    <col min="13569" max="13569" width="61" style="329" customWidth="1"/>
    <col min="13570" max="13570" width="5.28515625" style="329" customWidth="1"/>
    <col min="13571" max="13571" width="15.42578125" style="329" customWidth="1"/>
    <col min="13572" max="13824" width="8.85546875" style="329"/>
    <col min="13825" max="13825" width="61" style="329" customWidth="1"/>
    <col min="13826" max="13826" width="5.28515625" style="329" customWidth="1"/>
    <col min="13827" max="13827" width="15.42578125" style="329" customWidth="1"/>
    <col min="13828" max="14080" width="8.85546875" style="329"/>
    <col min="14081" max="14081" width="61" style="329" customWidth="1"/>
    <col min="14082" max="14082" width="5.28515625" style="329" customWidth="1"/>
    <col min="14083" max="14083" width="15.42578125" style="329" customWidth="1"/>
    <col min="14084" max="14336" width="8.85546875" style="329"/>
    <col min="14337" max="14337" width="61" style="329" customWidth="1"/>
    <col min="14338" max="14338" width="5.28515625" style="329" customWidth="1"/>
    <col min="14339" max="14339" width="15.42578125" style="329" customWidth="1"/>
    <col min="14340" max="14592" width="8.85546875" style="329"/>
    <col min="14593" max="14593" width="61" style="329" customWidth="1"/>
    <col min="14594" max="14594" width="5.28515625" style="329" customWidth="1"/>
    <col min="14595" max="14595" width="15.42578125" style="329" customWidth="1"/>
    <col min="14596" max="14848" width="8.85546875" style="329"/>
    <col min="14849" max="14849" width="61" style="329" customWidth="1"/>
    <col min="14850" max="14850" width="5.28515625" style="329" customWidth="1"/>
    <col min="14851" max="14851" width="15.42578125" style="329" customWidth="1"/>
    <col min="14852" max="15104" width="8.85546875" style="329"/>
    <col min="15105" max="15105" width="61" style="329" customWidth="1"/>
    <col min="15106" max="15106" width="5.28515625" style="329" customWidth="1"/>
    <col min="15107" max="15107" width="15.42578125" style="329" customWidth="1"/>
    <col min="15108" max="15360" width="8.85546875" style="329"/>
    <col min="15361" max="15361" width="61" style="329" customWidth="1"/>
    <col min="15362" max="15362" width="5.28515625" style="329" customWidth="1"/>
    <col min="15363" max="15363" width="15.42578125" style="329" customWidth="1"/>
    <col min="15364" max="15616" width="8.85546875" style="329"/>
    <col min="15617" max="15617" width="61" style="329" customWidth="1"/>
    <col min="15618" max="15618" width="5.28515625" style="329" customWidth="1"/>
    <col min="15619" max="15619" width="15.42578125" style="329" customWidth="1"/>
    <col min="15620" max="15872" width="8.85546875" style="329"/>
    <col min="15873" max="15873" width="61" style="329" customWidth="1"/>
    <col min="15874" max="15874" width="5.28515625" style="329" customWidth="1"/>
    <col min="15875" max="15875" width="15.42578125" style="329" customWidth="1"/>
    <col min="15876" max="16128" width="8.85546875" style="329"/>
    <col min="16129" max="16129" width="61" style="329" customWidth="1"/>
    <col min="16130" max="16130" width="5.28515625" style="329" customWidth="1"/>
    <col min="16131" max="16131" width="15.42578125" style="329" customWidth="1"/>
    <col min="16132" max="16384" width="8.85546875" style="329"/>
  </cols>
  <sheetData>
    <row r="1" spans="1:4" ht="32.25" customHeight="1" x14ac:dyDescent="0.25">
      <c r="A1" s="585" t="s">
        <v>596</v>
      </c>
      <c r="B1" s="585"/>
      <c r="C1" s="585"/>
    </row>
    <row r="2" spans="1:4" ht="15.75" x14ac:dyDescent="0.25">
      <c r="A2" s="586" t="s">
        <v>701</v>
      </c>
      <c r="B2" s="586"/>
      <c r="C2" s="586"/>
    </row>
    <row r="4" spans="1:4" ht="13.5" thickBot="1" x14ac:dyDescent="0.3">
      <c r="B4" s="331"/>
      <c r="C4" s="332" t="s">
        <v>597</v>
      </c>
    </row>
    <row r="5" spans="1:4" s="333" customFormat="1" ht="31.5" customHeight="1" x14ac:dyDescent="0.25">
      <c r="A5" s="587" t="s">
        <v>598</v>
      </c>
      <c r="B5" s="589" t="s">
        <v>327</v>
      </c>
      <c r="C5" s="591" t="s">
        <v>599</v>
      </c>
    </row>
    <row r="6" spans="1:4" s="333" customFormat="1" x14ac:dyDescent="0.25">
      <c r="A6" s="588"/>
      <c r="B6" s="590"/>
      <c r="C6" s="592"/>
    </row>
    <row r="7" spans="1:4" s="337" customFormat="1" ht="13.5" thickBot="1" x14ac:dyDescent="0.3">
      <c r="A7" s="334" t="s">
        <v>600</v>
      </c>
      <c r="B7" s="335" t="s">
        <v>487</v>
      </c>
      <c r="C7" s="336" t="s">
        <v>488</v>
      </c>
    </row>
    <row r="8" spans="1:4" ht="15.75" customHeight="1" x14ac:dyDescent="0.25">
      <c r="A8" s="317" t="s">
        <v>601</v>
      </c>
      <c r="B8" s="338" t="s">
        <v>491</v>
      </c>
      <c r="C8" s="339">
        <v>105537855</v>
      </c>
      <c r="D8" s="340"/>
    </row>
    <row r="9" spans="1:4" ht="15.75" customHeight="1" x14ac:dyDescent="0.25">
      <c r="A9" s="317" t="s">
        <v>602</v>
      </c>
      <c r="B9" s="318" t="s">
        <v>493</v>
      </c>
      <c r="C9" s="339">
        <v>0</v>
      </c>
    </row>
    <row r="10" spans="1:4" ht="15.75" customHeight="1" x14ac:dyDescent="0.25">
      <c r="A10" s="317" t="s">
        <v>603</v>
      </c>
      <c r="B10" s="318" t="s">
        <v>495</v>
      </c>
      <c r="C10" s="341">
        <v>6185883</v>
      </c>
    </row>
    <row r="11" spans="1:4" ht="15.75" customHeight="1" x14ac:dyDescent="0.25">
      <c r="A11" s="317" t="s">
        <v>604</v>
      </c>
      <c r="B11" s="318" t="s">
        <v>497</v>
      </c>
      <c r="C11" s="341">
        <v>-83922011</v>
      </c>
    </row>
    <row r="12" spans="1:4" ht="15.75" customHeight="1" x14ac:dyDescent="0.25">
      <c r="A12" s="317" t="s">
        <v>605</v>
      </c>
      <c r="B12" s="318" t="s">
        <v>499</v>
      </c>
      <c r="C12" s="341">
        <v>0</v>
      </c>
    </row>
    <row r="13" spans="1:4" ht="15.75" customHeight="1" x14ac:dyDescent="0.25">
      <c r="A13" s="317" t="s">
        <v>606</v>
      </c>
      <c r="B13" s="318" t="s">
        <v>501</v>
      </c>
      <c r="C13" s="341">
        <v>5885644</v>
      </c>
    </row>
    <row r="14" spans="1:4" ht="15.75" customHeight="1" x14ac:dyDescent="0.25">
      <c r="A14" s="317" t="s">
        <v>607</v>
      </c>
      <c r="B14" s="318" t="s">
        <v>503</v>
      </c>
      <c r="C14" s="342">
        <f>+C8+C9+C10+C11+C12+C13</f>
        <v>33687371</v>
      </c>
      <c r="D14" s="343">
        <f t="shared" ref="D14" si="0">+D8+D9+D10+D11+D12+D13</f>
        <v>0</v>
      </c>
    </row>
    <row r="15" spans="1:4" ht="15.75" customHeight="1" x14ac:dyDescent="0.25">
      <c r="A15" s="317" t="s">
        <v>608</v>
      </c>
      <c r="B15" s="318" t="s">
        <v>505</v>
      </c>
      <c r="C15" s="344">
        <v>186107</v>
      </c>
    </row>
    <row r="16" spans="1:4" ht="15.75" customHeight="1" x14ac:dyDescent="0.25">
      <c r="A16" s="317" t="s">
        <v>609</v>
      </c>
      <c r="B16" s="318" t="s">
        <v>507</v>
      </c>
      <c r="C16" s="341">
        <v>262507</v>
      </c>
    </row>
    <row r="17" spans="1:5" ht="15.75" customHeight="1" x14ac:dyDescent="0.25">
      <c r="A17" s="317" t="s">
        <v>610</v>
      </c>
      <c r="B17" s="318" t="s">
        <v>31</v>
      </c>
      <c r="C17" s="341">
        <v>342200</v>
      </c>
    </row>
    <row r="18" spans="1:5" ht="15.75" customHeight="1" x14ac:dyDescent="0.25">
      <c r="A18" s="317" t="s">
        <v>611</v>
      </c>
      <c r="B18" s="318" t="s">
        <v>218</v>
      </c>
      <c r="C18" s="342">
        <f>+C15+C16+C17</f>
        <v>790814</v>
      </c>
    </row>
    <row r="19" spans="1:5" s="345" customFormat="1" ht="15.75" customHeight="1" x14ac:dyDescent="0.25">
      <c r="A19" s="317" t="s">
        <v>612</v>
      </c>
      <c r="B19" s="318" t="s">
        <v>219</v>
      </c>
      <c r="C19" s="341"/>
    </row>
    <row r="20" spans="1:5" ht="15.75" customHeight="1" thickBot="1" x14ac:dyDescent="0.3">
      <c r="A20" s="324" t="s">
        <v>613</v>
      </c>
      <c r="B20" s="325" t="s">
        <v>220</v>
      </c>
      <c r="C20" s="346">
        <v>16710434</v>
      </c>
    </row>
    <row r="21" spans="1:5" ht="15.75" customHeight="1" thickBot="1" x14ac:dyDescent="0.3">
      <c r="A21" s="347" t="s">
        <v>614</v>
      </c>
      <c r="B21" s="348" t="s">
        <v>223</v>
      </c>
      <c r="C21" s="349">
        <f>+C14+C18+C19+C20</f>
        <v>51188619</v>
      </c>
      <c r="D21" s="343">
        <f t="shared" ref="D21" si="1">+D14+D18+D19+D20</f>
        <v>0</v>
      </c>
    </row>
    <row r="22" spans="1:5" ht="15.75" x14ac:dyDescent="0.25">
      <c r="A22" s="327"/>
      <c r="B22" s="306"/>
      <c r="C22" s="328"/>
      <c r="D22" s="328"/>
      <c r="E22" s="328"/>
    </row>
    <row r="23" spans="1:5" ht="15.75" x14ac:dyDescent="0.25">
      <c r="A23" s="327"/>
      <c r="B23" s="306"/>
      <c r="C23" s="328"/>
      <c r="D23" s="328"/>
      <c r="E23" s="328"/>
    </row>
    <row r="24" spans="1:5" ht="15.75" x14ac:dyDescent="0.25">
      <c r="A24" s="306"/>
      <c r="B24" s="306"/>
      <c r="C24" s="328"/>
      <c r="D24" s="328"/>
      <c r="E24" s="328"/>
    </row>
    <row r="25" spans="1:5" ht="15.75" x14ac:dyDescent="0.25">
      <c r="A25" s="584"/>
      <c r="B25" s="584"/>
      <c r="C25" s="584"/>
      <c r="D25" s="306"/>
      <c r="E25" s="306"/>
    </row>
    <row r="26" spans="1:5" ht="15.75" x14ac:dyDescent="0.25">
      <c r="A26" s="584"/>
      <c r="B26" s="584"/>
      <c r="C26" s="584"/>
      <c r="D26" s="306"/>
      <c r="E26" s="306"/>
    </row>
  </sheetData>
  <mergeCells count="7">
    <mergeCell ref="A26:C26"/>
    <mergeCell ref="A1:C1"/>
    <mergeCell ref="A2:C2"/>
    <mergeCell ref="A5:A6"/>
    <mergeCell ref="B5:B6"/>
    <mergeCell ref="C5:C6"/>
    <mergeCell ref="A25:C25"/>
  </mergeCells>
  <printOptions horizontalCentered="1"/>
  <pageMargins left="0.78740157480314965" right="0.78740157480314965" top="1.2598425196850394" bottom="0.98425196850393704" header="0.78740157480314965" footer="0.78740157480314965"/>
  <pageSetup paperSize="9" scale="94" orientation="portrait" verticalDpi="300" r:id="rId1"/>
  <headerFooter alignWithMargins="0">
    <oddHeader>&amp;R&amp;"Times New Roman CE,Félkövér dőlt"&amp;12 7.B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C000"/>
  </sheetPr>
  <dimension ref="A1:F42"/>
  <sheetViews>
    <sheetView topLeftCell="A7" zoomScaleNormal="100" workbookViewId="0">
      <selection activeCell="D5" sqref="D5"/>
    </sheetView>
  </sheetViews>
  <sheetFormatPr defaultColWidth="10.28515625" defaultRowHeight="15.75" x14ac:dyDescent="0.25"/>
  <cols>
    <col min="1" max="1" width="50.42578125" style="306" customWidth="1"/>
    <col min="2" max="2" width="5.85546875" style="306" customWidth="1"/>
    <col min="3" max="3" width="14.7109375" style="306" customWidth="1"/>
    <col min="4" max="4" width="16.42578125" style="306" customWidth="1"/>
    <col min="5" max="256" width="10.28515625" style="306"/>
    <col min="257" max="257" width="50.42578125" style="306" customWidth="1"/>
    <col min="258" max="258" width="5.85546875" style="306" customWidth="1"/>
    <col min="259" max="259" width="14.7109375" style="306" customWidth="1"/>
    <col min="260" max="260" width="16.42578125" style="306" customWidth="1"/>
    <col min="261" max="512" width="10.28515625" style="306"/>
    <col min="513" max="513" width="50.42578125" style="306" customWidth="1"/>
    <col min="514" max="514" width="5.85546875" style="306" customWidth="1"/>
    <col min="515" max="515" width="14.7109375" style="306" customWidth="1"/>
    <col min="516" max="516" width="16.42578125" style="306" customWidth="1"/>
    <col min="517" max="768" width="10.28515625" style="306"/>
    <col min="769" max="769" width="50.42578125" style="306" customWidth="1"/>
    <col min="770" max="770" width="5.85546875" style="306" customWidth="1"/>
    <col min="771" max="771" width="14.7109375" style="306" customWidth="1"/>
    <col min="772" max="772" width="16.42578125" style="306" customWidth="1"/>
    <col min="773" max="1024" width="10.28515625" style="306"/>
    <col min="1025" max="1025" width="50.42578125" style="306" customWidth="1"/>
    <col min="1026" max="1026" width="5.85546875" style="306" customWidth="1"/>
    <col min="1027" max="1027" width="14.7109375" style="306" customWidth="1"/>
    <col min="1028" max="1028" width="16.42578125" style="306" customWidth="1"/>
    <col min="1029" max="1280" width="10.28515625" style="306"/>
    <col min="1281" max="1281" width="50.42578125" style="306" customWidth="1"/>
    <col min="1282" max="1282" width="5.85546875" style="306" customWidth="1"/>
    <col min="1283" max="1283" width="14.7109375" style="306" customWidth="1"/>
    <col min="1284" max="1284" width="16.42578125" style="306" customWidth="1"/>
    <col min="1285" max="1536" width="10.28515625" style="306"/>
    <col min="1537" max="1537" width="50.42578125" style="306" customWidth="1"/>
    <col min="1538" max="1538" width="5.85546875" style="306" customWidth="1"/>
    <col min="1539" max="1539" width="14.7109375" style="306" customWidth="1"/>
    <col min="1540" max="1540" width="16.42578125" style="306" customWidth="1"/>
    <col min="1541" max="1792" width="10.28515625" style="306"/>
    <col min="1793" max="1793" width="50.42578125" style="306" customWidth="1"/>
    <col min="1794" max="1794" width="5.85546875" style="306" customWidth="1"/>
    <col min="1795" max="1795" width="14.7109375" style="306" customWidth="1"/>
    <col min="1796" max="1796" width="16.42578125" style="306" customWidth="1"/>
    <col min="1797" max="2048" width="10.28515625" style="306"/>
    <col min="2049" max="2049" width="50.42578125" style="306" customWidth="1"/>
    <col min="2050" max="2050" width="5.85546875" style="306" customWidth="1"/>
    <col min="2051" max="2051" width="14.7109375" style="306" customWidth="1"/>
    <col min="2052" max="2052" width="16.42578125" style="306" customWidth="1"/>
    <col min="2053" max="2304" width="10.28515625" style="306"/>
    <col min="2305" max="2305" width="50.42578125" style="306" customWidth="1"/>
    <col min="2306" max="2306" width="5.85546875" style="306" customWidth="1"/>
    <col min="2307" max="2307" width="14.7109375" style="306" customWidth="1"/>
    <col min="2308" max="2308" width="16.42578125" style="306" customWidth="1"/>
    <col min="2309" max="2560" width="10.28515625" style="306"/>
    <col min="2561" max="2561" width="50.42578125" style="306" customWidth="1"/>
    <col min="2562" max="2562" width="5.85546875" style="306" customWidth="1"/>
    <col min="2563" max="2563" width="14.7109375" style="306" customWidth="1"/>
    <col min="2564" max="2564" width="16.42578125" style="306" customWidth="1"/>
    <col min="2565" max="2816" width="10.28515625" style="306"/>
    <col min="2817" max="2817" width="50.42578125" style="306" customWidth="1"/>
    <col min="2818" max="2818" width="5.85546875" style="306" customWidth="1"/>
    <col min="2819" max="2819" width="14.7109375" style="306" customWidth="1"/>
    <col min="2820" max="2820" width="16.42578125" style="306" customWidth="1"/>
    <col min="2821" max="3072" width="10.28515625" style="306"/>
    <col min="3073" max="3073" width="50.42578125" style="306" customWidth="1"/>
    <col min="3074" max="3074" width="5.85546875" style="306" customWidth="1"/>
    <col min="3075" max="3075" width="14.7109375" style="306" customWidth="1"/>
    <col min="3076" max="3076" width="16.42578125" style="306" customWidth="1"/>
    <col min="3077" max="3328" width="10.28515625" style="306"/>
    <col min="3329" max="3329" width="50.42578125" style="306" customWidth="1"/>
    <col min="3330" max="3330" width="5.85546875" style="306" customWidth="1"/>
    <col min="3331" max="3331" width="14.7109375" style="306" customWidth="1"/>
    <col min="3332" max="3332" width="16.42578125" style="306" customWidth="1"/>
    <col min="3333" max="3584" width="10.28515625" style="306"/>
    <col min="3585" max="3585" width="50.42578125" style="306" customWidth="1"/>
    <col min="3586" max="3586" width="5.85546875" style="306" customWidth="1"/>
    <col min="3587" max="3587" width="14.7109375" style="306" customWidth="1"/>
    <col min="3588" max="3588" width="16.42578125" style="306" customWidth="1"/>
    <col min="3589" max="3840" width="10.28515625" style="306"/>
    <col min="3841" max="3841" width="50.42578125" style="306" customWidth="1"/>
    <col min="3842" max="3842" width="5.85546875" style="306" customWidth="1"/>
    <col min="3843" max="3843" width="14.7109375" style="306" customWidth="1"/>
    <col min="3844" max="3844" width="16.42578125" style="306" customWidth="1"/>
    <col min="3845" max="4096" width="10.28515625" style="306"/>
    <col min="4097" max="4097" width="50.42578125" style="306" customWidth="1"/>
    <col min="4098" max="4098" width="5.85546875" style="306" customWidth="1"/>
    <col min="4099" max="4099" width="14.7109375" style="306" customWidth="1"/>
    <col min="4100" max="4100" width="16.42578125" style="306" customWidth="1"/>
    <col min="4101" max="4352" width="10.28515625" style="306"/>
    <col min="4353" max="4353" width="50.42578125" style="306" customWidth="1"/>
    <col min="4354" max="4354" width="5.85546875" style="306" customWidth="1"/>
    <col min="4355" max="4355" width="14.7109375" style="306" customWidth="1"/>
    <col min="4356" max="4356" width="16.42578125" style="306" customWidth="1"/>
    <col min="4357" max="4608" width="10.28515625" style="306"/>
    <col min="4609" max="4609" width="50.42578125" style="306" customWidth="1"/>
    <col min="4610" max="4610" width="5.85546875" style="306" customWidth="1"/>
    <col min="4611" max="4611" width="14.7109375" style="306" customWidth="1"/>
    <col min="4612" max="4612" width="16.42578125" style="306" customWidth="1"/>
    <col min="4613" max="4864" width="10.28515625" style="306"/>
    <col min="4865" max="4865" width="50.42578125" style="306" customWidth="1"/>
    <col min="4866" max="4866" width="5.85546875" style="306" customWidth="1"/>
    <col min="4867" max="4867" width="14.7109375" style="306" customWidth="1"/>
    <col min="4868" max="4868" width="16.42578125" style="306" customWidth="1"/>
    <col min="4869" max="5120" width="10.28515625" style="306"/>
    <col min="5121" max="5121" width="50.42578125" style="306" customWidth="1"/>
    <col min="5122" max="5122" width="5.85546875" style="306" customWidth="1"/>
    <col min="5123" max="5123" width="14.7109375" style="306" customWidth="1"/>
    <col min="5124" max="5124" width="16.42578125" style="306" customWidth="1"/>
    <col min="5125" max="5376" width="10.28515625" style="306"/>
    <col min="5377" max="5377" width="50.42578125" style="306" customWidth="1"/>
    <col min="5378" max="5378" width="5.85546875" style="306" customWidth="1"/>
    <col min="5379" max="5379" width="14.7109375" style="306" customWidth="1"/>
    <col min="5380" max="5380" width="16.42578125" style="306" customWidth="1"/>
    <col min="5381" max="5632" width="10.28515625" style="306"/>
    <col min="5633" max="5633" width="50.42578125" style="306" customWidth="1"/>
    <col min="5634" max="5634" width="5.85546875" style="306" customWidth="1"/>
    <col min="5635" max="5635" width="14.7109375" style="306" customWidth="1"/>
    <col min="5636" max="5636" width="16.42578125" style="306" customWidth="1"/>
    <col min="5637" max="5888" width="10.28515625" style="306"/>
    <col min="5889" max="5889" width="50.42578125" style="306" customWidth="1"/>
    <col min="5890" max="5890" width="5.85546875" style="306" customWidth="1"/>
    <col min="5891" max="5891" width="14.7109375" style="306" customWidth="1"/>
    <col min="5892" max="5892" width="16.42578125" style="306" customWidth="1"/>
    <col min="5893" max="6144" width="10.28515625" style="306"/>
    <col min="6145" max="6145" width="50.42578125" style="306" customWidth="1"/>
    <col min="6146" max="6146" width="5.85546875" style="306" customWidth="1"/>
    <col min="6147" max="6147" width="14.7109375" style="306" customWidth="1"/>
    <col min="6148" max="6148" width="16.42578125" style="306" customWidth="1"/>
    <col min="6149" max="6400" width="10.28515625" style="306"/>
    <col min="6401" max="6401" width="50.42578125" style="306" customWidth="1"/>
    <col min="6402" max="6402" width="5.85546875" style="306" customWidth="1"/>
    <col min="6403" max="6403" width="14.7109375" style="306" customWidth="1"/>
    <col min="6404" max="6404" width="16.42578125" style="306" customWidth="1"/>
    <col min="6405" max="6656" width="10.28515625" style="306"/>
    <col min="6657" max="6657" width="50.42578125" style="306" customWidth="1"/>
    <col min="6658" max="6658" width="5.85546875" style="306" customWidth="1"/>
    <col min="6659" max="6659" width="14.7109375" style="306" customWidth="1"/>
    <col min="6660" max="6660" width="16.42578125" style="306" customWidth="1"/>
    <col min="6661" max="6912" width="10.28515625" style="306"/>
    <col min="6913" max="6913" width="50.42578125" style="306" customWidth="1"/>
    <col min="6914" max="6914" width="5.85546875" style="306" customWidth="1"/>
    <col min="6915" max="6915" width="14.7109375" style="306" customWidth="1"/>
    <col min="6916" max="6916" width="16.42578125" style="306" customWidth="1"/>
    <col min="6917" max="7168" width="10.28515625" style="306"/>
    <col min="7169" max="7169" width="50.42578125" style="306" customWidth="1"/>
    <col min="7170" max="7170" width="5.85546875" style="306" customWidth="1"/>
    <col min="7171" max="7171" width="14.7109375" style="306" customWidth="1"/>
    <col min="7172" max="7172" width="16.42578125" style="306" customWidth="1"/>
    <col min="7173" max="7424" width="10.28515625" style="306"/>
    <col min="7425" max="7425" width="50.42578125" style="306" customWidth="1"/>
    <col min="7426" max="7426" width="5.85546875" style="306" customWidth="1"/>
    <col min="7427" max="7427" width="14.7109375" style="306" customWidth="1"/>
    <col min="7428" max="7428" width="16.42578125" style="306" customWidth="1"/>
    <col min="7429" max="7680" width="10.28515625" style="306"/>
    <col min="7681" max="7681" width="50.42578125" style="306" customWidth="1"/>
    <col min="7682" max="7682" width="5.85546875" style="306" customWidth="1"/>
    <col min="7683" max="7683" width="14.7109375" style="306" customWidth="1"/>
    <col min="7684" max="7684" width="16.42578125" style="306" customWidth="1"/>
    <col min="7685" max="7936" width="10.28515625" style="306"/>
    <col min="7937" max="7937" width="50.42578125" style="306" customWidth="1"/>
    <col min="7938" max="7938" width="5.85546875" style="306" customWidth="1"/>
    <col min="7939" max="7939" width="14.7109375" style="306" customWidth="1"/>
    <col min="7940" max="7940" width="16.42578125" style="306" customWidth="1"/>
    <col min="7941" max="8192" width="10.28515625" style="306"/>
    <col min="8193" max="8193" width="50.42578125" style="306" customWidth="1"/>
    <col min="8194" max="8194" width="5.85546875" style="306" customWidth="1"/>
    <col min="8195" max="8195" width="14.7109375" style="306" customWidth="1"/>
    <col min="8196" max="8196" width="16.42578125" style="306" customWidth="1"/>
    <col min="8197" max="8448" width="10.28515625" style="306"/>
    <col min="8449" max="8449" width="50.42578125" style="306" customWidth="1"/>
    <col min="8450" max="8450" width="5.85546875" style="306" customWidth="1"/>
    <col min="8451" max="8451" width="14.7109375" style="306" customWidth="1"/>
    <col min="8452" max="8452" width="16.42578125" style="306" customWidth="1"/>
    <col min="8453" max="8704" width="10.28515625" style="306"/>
    <col min="8705" max="8705" width="50.42578125" style="306" customWidth="1"/>
    <col min="8706" max="8706" width="5.85546875" style="306" customWidth="1"/>
    <col min="8707" max="8707" width="14.7109375" style="306" customWidth="1"/>
    <col min="8708" max="8708" width="16.42578125" style="306" customWidth="1"/>
    <col min="8709" max="8960" width="10.28515625" style="306"/>
    <col min="8961" max="8961" width="50.42578125" style="306" customWidth="1"/>
    <col min="8962" max="8962" width="5.85546875" style="306" customWidth="1"/>
    <col min="8963" max="8963" width="14.7109375" style="306" customWidth="1"/>
    <col min="8964" max="8964" width="16.42578125" style="306" customWidth="1"/>
    <col min="8965" max="9216" width="10.28515625" style="306"/>
    <col min="9217" max="9217" width="50.42578125" style="306" customWidth="1"/>
    <col min="9218" max="9218" width="5.85546875" style="306" customWidth="1"/>
    <col min="9219" max="9219" width="14.7109375" style="306" customWidth="1"/>
    <col min="9220" max="9220" width="16.42578125" style="306" customWidth="1"/>
    <col min="9221" max="9472" width="10.28515625" style="306"/>
    <col min="9473" max="9473" width="50.42578125" style="306" customWidth="1"/>
    <col min="9474" max="9474" width="5.85546875" style="306" customWidth="1"/>
    <col min="9475" max="9475" width="14.7109375" style="306" customWidth="1"/>
    <col min="9476" max="9476" width="16.42578125" style="306" customWidth="1"/>
    <col min="9477" max="9728" width="10.28515625" style="306"/>
    <col min="9729" max="9729" width="50.42578125" style="306" customWidth="1"/>
    <col min="9730" max="9730" width="5.85546875" style="306" customWidth="1"/>
    <col min="9731" max="9731" width="14.7109375" style="306" customWidth="1"/>
    <col min="9732" max="9732" width="16.42578125" style="306" customWidth="1"/>
    <col min="9733" max="9984" width="10.28515625" style="306"/>
    <col min="9985" max="9985" width="50.42578125" style="306" customWidth="1"/>
    <col min="9986" max="9986" width="5.85546875" style="306" customWidth="1"/>
    <col min="9987" max="9987" width="14.7109375" style="306" customWidth="1"/>
    <col min="9988" max="9988" width="16.42578125" style="306" customWidth="1"/>
    <col min="9989" max="10240" width="10.28515625" style="306"/>
    <col min="10241" max="10241" width="50.42578125" style="306" customWidth="1"/>
    <col min="10242" max="10242" width="5.85546875" style="306" customWidth="1"/>
    <col min="10243" max="10243" width="14.7109375" style="306" customWidth="1"/>
    <col min="10244" max="10244" width="16.42578125" style="306" customWidth="1"/>
    <col min="10245" max="10496" width="10.28515625" style="306"/>
    <col min="10497" max="10497" width="50.42578125" style="306" customWidth="1"/>
    <col min="10498" max="10498" width="5.85546875" style="306" customWidth="1"/>
    <col min="10499" max="10499" width="14.7109375" style="306" customWidth="1"/>
    <col min="10500" max="10500" width="16.42578125" style="306" customWidth="1"/>
    <col min="10501" max="10752" width="10.28515625" style="306"/>
    <col min="10753" max="10753" width="50.42578125" style="306" customWidth="1"/>
    <col min="10754" max="10754" width="5.85546875" style="306" customWidth="1"/>
    <col min="10755" max="10755" width="14.7109375" style="306" customWidth="1"/>
    <col min="10756" max="10756" width="16.42578125" style="306" customWidth="1"/>
    <col min="10757" max="11008" width="10.28515625" style="306"/>
    <col min="11009" max="11009" width="50.42578125" style="306" customWidth="1"/>
    <col min="11010" max="11010" width="5.85546875" style="306" customWidth="1"/>
    <col min="11011" max="11011" width="14.7109375" style="306" customWidth="1"/>
    <col min="11012" max="11012" width="16.42578125" style="306" customWidth="1"/>
    <col min="11013" max="11264" width="10.28515625" style="306"/>
    <col min="11265" max="11265" width="50.42578125" style="306" customWidth="1"/>
    <col min="11266" max="11266" width="5.85546875" style="306" customWidth="1"/>
    <col min="11267" max="11267" width="14.7109375" style="306" customWidth="1"/>
    <col min="11268" max="11268" width="16.42578125" style="306" customWidth="1"/>
    <col min="11269" max="11520" width="10.28515625" style="306"/>
    <col min="11521" max="11521" width="50.42578125" style="306" customWidth="1"/>
    <col min="11522" max="11522" width="5.85546875" style="306" customWidth="1"/>
    <col min="11523" max="11523" width="14.7109375" style="306" customWidth="1"/>
    <col min="11524" max="11524" width="16.42578125" style="306" customWidth="1"/>
    <col min="11525" max="11776" width="10.28515625" style="306"/>
    <col min="11777" max="11777" width="50.42578125" style="306" customWidth="1"/>
    <col min="11778" max="11778" width="5.85546875" style="306" customWidth="1"/>
    <col min="11779" max="11779" width="14.7109375" style="306" customWidth="1"/>
    <col min="11780" max="11780" width="16.42578125" style="306" customWidth="1"/>
    <col min="11781" max="12032" width="10.28515625" style="306"/>
    <col min="12033" max="12033" width="50.42578125" style="306" customWidth="1"/>
    <col min="12034" max="12034" width="5.85546875" style="306" customWidth="1"/>
    <col min="12035" max="12035" width="14.7109375" style="306" customWidth="1"/>
    <col min="12036" max="12036" width="16.42578125" style="306" customWidth="1"/>
    <col min="12037" max="12288" width="10.28515625" style="306"/>
    <col min="12289" max="12289" width="50.42578125" style="306" customWidth="1"/>
    <col min="12290" max="12290" width="5.85546875" style="306" customWidth="1"/>
    <col min="12291" max="12291" width="14.7109375" style="306" customWidth="1"/>
    <col min="12292" max="12292" width="16.42578125" style="306" customWidth="1"/>
    <col min="12293" max="12544" width="10.28515625" style="306"/>
    <col min="12545" max="12545" width="50.42578125" style="306" customWidth="1"/>
    <col min="12546" max="12546" width="5.85546875" style="306" customWidth="1"/>
    <col min="12547" max="12547" width="14.7109375" style="306" customWidth="1"/>
    <col min="12548" max="12548" width="16.42578125" style="306" customWidth="1"/>
    <col min="12549" max="12800" width="10.28515625" style="306"/>
    <col min="12801" max="12801" width="50.42578125" style="306" customWidth="1"/>
    <col min="12802" max="12802" width="5.85546875" style="306" customWidth="1"/>
    <col min="12803" max="12803" width="14.7109375" style="306" customWidth="1"/>
    <col min="12804" max="12804" width="16.42578125" style="306" customWidth="1"/>
    <col min="12805" max="13056" width="10.28515625" style="306"/>
    <col min="13057" max="13057" width="50.42578125" style="306" customWidth="1"/>
    <col min="13058" max="13058" width="5.85546875" style="306" customWidth="1"/>
    <col min="13059" max="13059" width="14.7109375" style="306" customWidth="1"/>
    <col min="13060" max="13060" width="16.42578125" style="306" customWidth="1"/>
    <col min="13061" max="13312" width="10.28515625" style="306"/>
    <col min="13313" max="13313" width="50.42578125" style="306" customWidth="1"/>
    <col min="13314" max="13314" width="5.85546875" style="306" customWidth="1"/>
    <col min="13315" max="13315" width="14.7109375" style="306" customWidth="1"/>
    <col min="13316" max="13316" width="16.42578125" style="306" customWidth="1"/>
    <col min="13317" max="13568" width="10.28515625" style="306"/>
    <col min="13569" max="13569" width="50.42578125" style="306" customWidth="1"/>
    <col min="13570" max="13570" width="5.85546875" style="306" customWidth="1"/>
    <col min="13571" max="13571" width="14.7109375" style="306" customWidth="1"/>
    <col min="13572" max="13572" width="16.42578125" style="306" customWidth="1"/>
    <col min="13573" max="13824" width="10.28515625" style="306"/>
    <col min="13825" max="13825" width="50.42578125" style="306" customWidth="1"/>
    <col min="13826" max="13826" width="5.85546875" style="306" customWidth="1"/>
    <col min="13827" max="13827" width="14.7109375" style="306" customWidth="1"/>
    <col min="13828" max="13828" width="16.42578125" style="306" customWidth="1"/>
    <col min="13829" max="14080" width="10.28515625" style="306"/>
    <col min="14081" max="14081" width="50.42578125" style="306" customWidth="1"/>
    <col min="14082" max="14082" width="5.85546875" style="306" customWidth="1"/>
    <col min="14083" max="14083" width="14.7109375" style="306" customWidth="1"/>
    <col min="14084" max="14084" width="16.42578125" style="306" customWidth="1"/>
    <col min="14085" max="14336" width="10.28515625" style="306"/>
    <col min="14337" max="14337" width="50.42578125" style="306" customWidth="1"/>
    <col min="14338" max="14338" width="5.85546875" style="306" customWidth="1"/>
    <col min="14339" max="14339" width="14.7109375" style="306" customWidth="1"/>
    <col min="14340" max="14340" width="16.42578125" style="306" customWidth="1"/>
    <col min="14341" max="14592" width="10.28515625" style="306"/>
    <col min="14593" max="14593" width="50.42578125" style="306" customWidth="1"/>
    <col min="14594" max="14594" width="5.85546875" style="306" customWidth="1"/>
    <col min="14595" max="14595" width="14.7109375" style="306" customWidth="1"/>
    <col min="14596" max="14596" width="16.42578125" style="306" customWidth="1"/>
    <col min="14597" max="14848" width="10.28515625" style="306"/>
    <col min="14849" max="14849" width="50.42578125" style="306" customWidth="1"/>
    <col min="14850" max="14850" width="5.85546875" style="306" customWidth="1"/>
    <col min="14851" max="14851" width="14.7109375" style="306" customWidth="1"/>
    <col min="14852" max="14852" width="16.42578125" style="306" customWidth="1"/>
    <col min="14853" max="15104" width="10.28515625" style="306"/>
    <col min="15105" max="15105" width="50.42578125" style="306" customWidth="1"/>
    <col min="15106" max="15106" width="5.85546875" style="306" customWidth="1"/>
    <col min="15107" max="15107" width="14.7109375" style="306" customWidth="1"/>
    <col min="15108" max="15108" width="16.42578125" style="306" customWidth="1"/>
    <col min="15109" max="15360" width="10.28515625" style="306"/>
    <col min="15361" max="15361" width="50.42578125" style="306" customWidth="1"/>
    <col min="15362" max="15362" width="5.85546875" style="306" customWidth="1"/>
    <col min="15363" max="15363" width="14.7109375" style="306" customWidth="1"/>
    <col min="15364" max="15364" width="16.42578125" style="306" customWidth="1"/>
    <col min="15365" max="15616" width="10.28515625" style="306"/>
    <col min="15617" max="15617" width="50.42578125" style="306" customWidth="1"/>
    <col min="15618" max="15618" width="5.85546875" style="306" customWidth="1"/>
    <col min="15619" max="15619" width="14.7109375" style="306" customWidth="1"/>
    <col min="15620" max="15620" width="16.42578125" style="306" customWidth="1"/>
    <col min="15621" max="15872" width="10.28515625" style="306"/>
    <col min="15873" max="15873" width="50.42578125" style="306" customWidth="1"/>
    <col min="15874" max="15874" width="5.85546875" style="306" customWidth="1"/>
    <col min="15875" max="15875" width="14.7109375" style="306" customWidth="1"/>
    <col min="15876" max="15876" width="16.42578125" style="306" customWidth="1"/>
    <col min="15877" max="16128" width="10.28515625" style="306"/>
    <col min="16129" max="16129" width="50.42578125" style="306" customWidth="1"/>
    <col min="16130" max="16130" width="5.85546875" style="306" customWidth="1"/>
    <col min="16131" max="16131" width="14.7109375" style="306" customWidth="1"/>
    <col min="16132" max="16132" width="16.42578125" style="306" customWidth="1"/>
    <col min="16133" max="16384" width="10.28515625" style="306"/>
  </cols>
  <sheetData>
    <row r="1" spans="1:4" ht="48" customHeight="1" x14ac:dyDescent="0.25">
      <c r="A1" s="573" t="s">
        <v>615</v>
      </c>
      <c r="B1" s="574"/>
      <c r="C1" s="574"/>
      <c r="D1" s="574"/>
    </row>
    <row r="2" spans="1:4" ht="16.5" thickBot="1" x14ac:dyDescent="0.3"/>
    <row r="3" spans="1:4" ht="43.5" customHeight="1" thickBot="1" x14ac:dyDescent="0.3">
      <c r="A3" s="351" t="s">
        <v>210</v>
      </c>
      <c r="B3" s="352" t="s">
        <v>327</v>
      </c>
      <c r="C3" s="353" t="s">
        <v>616</v>
      </c>
      <c r="D3" s="354" t="s">
        <v>617</v>
      </c>
    </row>
    <row r="4" spans="1:4" ht="16.5" thickBot="1" x14ac:dyDescent="0.3">
      <c r="A4" s="355" t="s">
        <v>600</v>
      </c>
      <c r="B4" s="356" t="s">
        <v>487</v>
      </c>
      <c r="C4" s="356" t="s">
        <v>488</v>
      </c>
      <c r="D4" s="357" t="s">
        <v>489</v>
      </c>
    </row>
    <row r="5" spans="1:4" ht="15.75" customHeight="1" x14ac:dyDescent="0.25">
      <c r="A5" s="358" t="s">
        <v>618</v>
      </c>
      <c r="B5" s="359" t="s">
        <v>1</v>
      </c>
      <c r="C5" s="360"/>
      <c r="D5" s="361">
        <v>62986269</v>
      </c>
    </row>
    <row r="6" spans="1:4" ht="15.75" customHeight="1" x14ac:dyDescent="0.25">
      <c r="A6" s="358" t="s">
        <v>619</v>
      </c>
      <c r="B6" s="362" t="s">
        <v>6</v>
      </c>
      <c r="C6" s="363"/>
      <c r="D6" s="364"/>
    </row>
    <row r="7" spans="1:4" ht="15.75" customHeight="1" x14ac:dyDescent="0.25">
      <c r="A7" s="358" t="s">
        <v>620</v>
      </c>
      <c r="B7" s="362" t="s">
        <v>12</v>
      </c>
      <c r="C7" s="363"/>
      <c r="D7" s="364"/>
    </row>
    <row r="8" spans="1:4" ht="15.75" customHeight="1" thickBot="1" x14ac:dyDescent="0.3">
      <c r="A8" s="365" t="s">
        <v>621</v>
      </c>
      <c r="B8" s="366" t="s">
        <v>14</v>
      </c>
      <c r="C8" s="367"/>
      <c r="D8" s="368"/>
    </row>
    <row r="9" spans="1:4" ht="15.75" customHeight="1" thickBot="1" x14ac:dyDescent="0.3">
      <c r="A9" s="369" t="s">
        <v>622</v>
      </c>
      <c r="B9" s="370" t="s">
        <v>18</v>
      </c>
      <c r="C9" s="371"/>
      <c r="D9" s="372">
        <f>+D10+D11+D12+D13</f>
        <v>0</v>
      </c>
    </row>
    <row r="10" spans="1:4" ht="15.75" customHeight="1" x14ac:dyDescent="0.25">
      <c r="A10" s="373" t="s">
        <v>623</v>
      </c>
      <c r="B10" s="359" t="s">
        <v>25</v>
      </c>
      <c r="C10" s="360"/>
      <c r="D10" s="361"/>
    </row>
    <row r="11" spans="1:4" ht="15.75" customHeight="1" x14ac:dyDescent="0.25">
      <c r="A11" s="358" t="s">
        <v>624</v>
      </c>
      <c r="B11" s="362" t="s">
        <v>27</v>
      </c>
      <c r="C11" s="363"/>
      <c r="D11" s="364"/>
    </row>
    <row r="12" spans="1:4" ht="15.75" customHeight="1" x14ac:dyDescent="0.25">
      <c r="A12" s="358" t="s">
        <v>625</v>
      </c>
      <c r="B12" s="362" t="s">
        <v>28</v>
      </c>
      <c r="C12" s="363"/>
      <c r="D12" s="364"/>
    </row>
    <row r="13" spans="1:4" ht="15.75" customHeight="1" thickBot="1" x14ac:dyDescent="0.3">
      <c r="A13" s="365" t="s">
        <v>626</v>
      </c>
      <c r="B13" s="366" t="s">
        <v>29</v>
      </c>
      <c r="C13" s="367"/>
      <c r="D13" s="368"/>
    </row>
    <row r="14" spans="1:4" ht="15.75" customHeight="1" thickBot="1" x14ac:dyDescent="0.3">
      <c r="A14" s="369" t="s">
        <v>627</v>
      </c>
      <c r="B14" s="370" t="s">
        <v>31</v>
      </c>
      <c r="C14" s="371"/>
      <c r="D14" s="372">
        <f>+D15+D16+D17</f>
        <v>0</v>
      </c>
    </row>
    <row r="15" spans="1:4" ht="15.75" customHeight="1" x14ac:dyDescent="0.25">
      <c r="A15" s="373" t="s">
        <v>628</v>
      </c>
      <c r="B15" s="359" t="s">
        <v>218</v>
      </c>
      <c r="C15" s="360"/>
      <c r="D15" s="361"/>
    </row>
    <row r="16" spans="1:4" ht="15.75" customHeight="1" x14ac:dyDescent="0.25">
      <c r="A16" s="358" t="s">
        <v>629</v>
      </c>
      <c r="B16" s="362" t="s">
        <v>219</v>
      </c>
      <c r="C16" s="363"/>
      <c r="D16" s="364"/>
    </row>
    <row r="17" spans="1:4" ht="15.75" customHeight="1" thickBot="1" x14ac:dyDescent="0.3">
      <c r="A17" s="365" t="s">
        <v>630</v>
      </c>
      <c r="B17" s="366" t="s">
        <v>220</v>
      </c>
      <c r="C17" s="367"/>
      <c r="D17" s="368"/>
    </row>
    <row r="18" spans="1:4" ht="15.75" customHeight="1" thickBot="1" x14ac:dyDescent="0.3">
      <c r="A18" s="369" t="s">
        <v>631</v>
      </c>
      <c r="B18" s="370" t="s">
        <v>223</v>
      </c>
      <c r="C18" s="371"/>
      <c r="D18" s="372">
        <f>+D19+D20+D21</f>
        <v>0</v>
      </c>
    </row>
    <row r="19" spans="1:4" ht="15.75" customHeight="1" x14ac:dyDescent="0.25">
      <c r="A19" s="373" t="s">
        <v>632</v>
      </c>
      <c r="B19" s="359" t="s">
        <v>226</v>
      </c>
      <c r="C19" s="360"/>
      <c r="D19" s="361"/>
    </row>
    <row r="20" spans="1:4" ht="15.75" customHeight="1" x14ac:dyDescent="0.25">
      <c r="A20" s="358" t="s">
        <v>633</v>
      </c>
      <c r="B20" s="362" t="s">
        <v>229</v>
      </c>
      <c r="C20" s="363"/>
      <c r="D20" s="364"/>
    </row>
    <row r="21" spans="1:4" ht="15.75" customHeight="1" x14ac:dyDescent="0.25">
      <c r="A21" s="358" t="s">
        <v>634</v>
      </c>
      <c r="B21" s="362" t="s">
        <v>232</v>
      </c>
      <c r="C21" s="363"/>
      <c r="D21" s="364"/>
    </row>
    <row r="22" spans="1:4" ht="15.75" customHeight="1" x14ac:dyDescent="0.25">
      <c r="A22" s="358" t="s">
        <v>635</v>
      </c>
      <c r="B22" s="362" t="s">
        <v>235</v>
      </c>
      <c r="C22" s="363"/>
      <c r="D22" s="364"/>
    </row>
    <row r="23" spans="1:4" ht="15.75" customHeight="1" x14ac:dyDescent="0.25">
      <c r="A23" s="358"/>
      <c r="B23" s="362" t="s">
        <v>238</v>
      </c>
      <c r="C23" s="363"/>
      <c r="D23" s="364"/>
    </row>
    <row r="24" spans="1:4" ht="15.75" customHeight="1" x14ac:dyDescent="0.25">
      <c r="A24" s="358"/>
      <c r="B24" s="362" t="s">
        <v>241</v>
      </c>
      <c r="C24" s="363"/>
      <c r="D24" s="364"/>
    </row>
    <row r="25" spans="1:4" ht="15.75" customHeight="1" x14ac:dyDescent="0.25">
      <c r="A25" s="358"/>
      <c r="B25" s="362" t="s">
        <v>244</v>
      </c>
      <c r="C25" s="363"/>
      <c r="D25" s="364"/>
    </row>
    <row r="26" spans="1:4" ht="15.75" customHeight="1" x14ac:dyDescent="0.25">
      <c r="A26" s="358"/>
      <c r="B26" s="362" t="s">
        <v>246</v>
      </c>
      <c r="C26" s="363"/>
      <c r="D26" s="364"/>
    </row>
    <row r="27" spans="1:4" ht="15.75" customHeight="1" x14ac:dyDescent="0.25">
      <c r="A27" s="358"/>
      <c r="B27" s="362" t="s">
        <v>249</v>
      </c>
      <c r="C27" s="363"/>
      <c r="D27" s="364"/>
    </row>
    <row r="28" spans="1:4" ht="15.75" customHeight="1" x14ac:dyDescent="0.25">
      <c r="A28" s="358"/>
      <c r="B28" s="362" t="s">
        <v>252</v>
      </c>
      <c r="C28" s="363"/>
      <c r="D28" s="364"/>
    </row>
    <row r="29" spans="1:4" ht="15.75" customHeight="1" x14ac:dyDescent="0.25">
      <c r="A29" s="358"/>
      <c r="B29" s="362" t="s">
        <v>255</v>
      </c>
      <c r="C29" s="363"/>
      <c r="D29" s="364"/>
    </row>
    <row r="30" spans="1:4" ht="15.75" customHeight="1" x14ac:dyDescent="0.25">
      <c r="A30" s="358"/>
      <c r="B30" s="362" t="s">
        <v>284</v>
      </c>
      <c r="C30" s="363"/>
      <c r="D30" s="364"/>
    </row>
    <row r="31" spans="1:4" ht="15.75" customHeight="1" x14ac:dyDescent="0.25">
      <c r="A31" s="358"/>
      <c r="B31" s="362" t="s">
        <v>287</v>
      </c>
      <c r="C31" s="363"/>
      <c r="D31" s="364"/>
    </row>
    <row r="32" spans="1:4" ht="15.75" customHeight="1" x14ac:dyDescent="0.25">
      <c r="A32" s="358"/>
      <c r="B32" s="362" t="s">
        <v>288</v>
      </c>
      <c r="C32" s="363"/>
      <c r="D32" s="364"/>
    </row>
    <row r="33" spans="1:6" ht="15.75" customHeight="1" x14ac:dyDescent="0.25">
      <c r="A33" s="358"/>
      <c r="B33" s="362" t="s">
        <v>291</v>
      </c>
      <c r="C33" s="363"/>
      <c r="D33" s="364"/>
    </row>
    <row r="34" spans="1:6" ht="15.75" customHeight="1" x14ac:dyDescent="0.25">
      <c r="A34" s="358"/>
      <c r="B34" s="362" t="s">
        <v>529</v>
      </c>
      <c r="C34" s="363"/>
      <c r="D34" s="364"/>
    </row>
    <row r="35" spans="1:6" ht="15.75" customHeight="1" x14ac:dyDescent="0.25">
      <c r="A35" s="358"/>
      <c r="B35" s="362" t="s">
        <v>531</v>
      </c>
      <c r="C35" s="363"/>
      <c r="D35" s="364"/>
    </row>
    <row r="36" spans="1:6" ht="15.75" customHeight="1" x14ac:dyDescent="0.25">
      <c r="A36" s="358"/>
      <c r="B36" s="362" t="s">
        <v>533</v>
      </c>
      <c r="C36" s="363"/>
      <c r="D36" s="364"/>
    </row>
    <row r="37" spans="1:6" ht="15.75" customHeight="1" thickBot="1" x14ac:dyDescent="0.3">
      <c r="A37" s="365"/>
      <c r="B37" s="366" t="s">
        <v>535</v>
      </c>
      <c r="C37" s="367"/>
      <c r="D37" s="368"/>
    </row>
    <row r="38" spans="1:6" ht="15.75" customHeight="1" thickBot="1" x14ac:dyDescent="0.3">
      <c r="A38" s="593" t="s">
        <v>636</v>
      </c>
      <c r="B38" s="594"/>
      <c r="C38" s="374"/>
      <c r="D38" s="372">
        <f>+D5+D6+D7+D8+D9+D14+D18+D22+D23+D24+D25+D26+D27+D28+D29+D30+D31+D32+D33+D34+D35+D36+D37</f>
        <v>62986269</v>
      </c>
      <c r="F38" s="375"/>
    </row>
    <row r="39" spans="1:6" x14ac:dyDescent="0.25">
      <c r="A39" s="376" t="s">
        <v>637</v>
      </c>
    </row>
    <row r="40" spans="1:6" x14ac:dyDescent="0.25">
      <c r="A40" s="327"/>
      <c r="C40" s="595"/>
      <c r="D40" s="595"/>
    </row>
    <row r="41" spans="1:6" x14ac:dyDescent="0.25">
      <c r="A41" s="327"/>
      <c r="C41" s="377"/>
      <c r="D41" s="377"/>
    </row>
    <row r="42" spans="1:6" x14ac:dyDescent="0.25">
      <c r="C42" s="595"/>
      <c r="D42" s="595"/>
    </row>
  </sheetData>
  <mergeCells count="4">
    <mergeCell ref="A1:D1"/>
    <mergeCell ref="A38:B38"/>
    <mergeCell ref="C40:D40"/>
    <mergeCell ref="C42:D42"/>
  </mergeCells>
  <printOptions horizontalCentered="1"/>
  <pageMargins left="0.78740157480314965" right="0.78740157480314965" top="1.1417322834645669" bottom="0.98425196850393704" header="0.78740157480314965" footer="0.78740157480314965"/>
  <pageSetup paperSize="9" scale="93" orientation="portrait" r:id="rId1"/>
  <headerFooter alignWithMargins="0">
    <oddHeader>&amp;R&amp;"Times New Roman,Félkövér dőlt"7C. melléklet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C000"/>
  </sheetPr>
  <dimension ref="A1:J18"/>
  <sheetViews>
    <sheetView zoomScaleNormal="100" workbookViewId="0">
      <selection activeCell="I5" sqref="I5"/>
    </sheetView>
  </sheetViews>
  <sheetFormatPr defaultRowHeight="12.75" x14ac:dyDescent="0.25"/>
  <cols>
    <col min="1" max="1" width="5.85546875" style="379" customWidth="1"/>
    <col min="2" max="2" width="39.85546875" style="378" customWidth="1"/>
    <col min="3" max="9" width="11" style="378" customWidth="1"/>
    <col min="10" max="10" width="11.85546875" style="378" customWidth="1"/>
    <col min="11" max="255" width="8.85546875" style="378"/>
    <col min="256" max="256" width="5.85546875" style="378" customWidth="1"/>
    <col min="257" max="257" width="39.85546875" style="378" customWidth="1"/>
    <col min="258" max="264" width="11" style="378" customWidth="1"/>
    <col min="265" max="265" width="11.85546875" style="378" customWidth="1"/>
    <col min="266" max="266" width="4.7109375" style="378" customWidth="1"/>
    <col min="267" max="511" width="8.85546875" style="378"/>
    <col min="512" max="512" width="5.85546875" style="378" customWidth="1"/>
    <col min="513" max="513" width="39.85546875" style="378" customWidth="1"/>
    <col min="514" max="520" width="11" style="378" customWidth="1"/>
    <col min="521" max="521" width="11.85546875" style="378" customWidth="1"/>
    <col min="522" max="522" width="4.7109375" style="378" customWidth="1"/>
    <col min="523" max="767" width="8.85546875" style="378"/>
    <col min="768" max="768" width="5.85546875" style="378" customWidth="1"/>
    <col min="769" max="769" width="39.85546875" style="378" customWidth="1"/>
    <col min="770" max="776" width="11" style="378" customWidth="1"/>
    <col min="777" max="777" width="11.85546875" style="378" customWidth="1"/>
    <col min="778" max="778" width="4.7109375" style="378" customWidth="1"/>
    <col min="779" max="1023" width="8.85546875" style="378"/>
    <col min="1024" max="1024" width="5.85546875" style="378" customWidth="1"/>
    <col min="1025" max="1025" width="39.85546875" style="378" customWidth="1"/>
    <col min="1026" max="1032" width="11" style="378" customWidth="1"/>
    <col min="1033" max="1033" width="11.85546875" style="378" customWidth="1"/>
    <col min="1034" max="1034" width="4.7109375" style="378" customWidth="1"/>
    <col min="1035" max="1279" width="8.85546875" style="378"/>
    <col min="1280" max="1280" width="5.85546875" style="378" customWidth="1"/>
    <col min="1281" max="1281" width="39.85546875" style="378" customWidth="1"/>
    <col min="1282" max="1288" width="11" style="378" customWidth="1"/>
    <col min="1289" max="1289" width="11.85546875" style="378" customWidth="1"/>
    <col min="1290" max="1290" width="4.7109375" style="378" customWidth="1"/>
    <col min="1291" max="1535" width="8.85546875" style="378"/>
    <col min="1536" max="1536" width="5.85546875" style="378" customWidth="1"/>
    <col min="1537" max="1537" width="39.85546875" style="378" customWidth="1"/>
    <col min="1538" max="1544" width="11" style="378" customWidth="1"/>
    <col min="1545" max="1545" width="11.85546875" style="378" customWidth="1"/>
    <col min="1546" max="1546" width="4.7109375" style="378" customWidth="1"/>
    <col min="1547" max="1791" width="8.85546875" style="378"/>
    <col min="1792" max="1792" width="5.85546875" style="378" customWidth="1"/>
    <col min="1793" max="1793" width="39.85546875" style="378" customWidth="1"/>
    <col min="1794" max="1800" width="11" style="378" customWidth="1"/>
    <col min="1801" max="1801" width="11.85546875" style="378" customWidth="1"/>
    <col min="1802" max="1802" width="4.7109375" style="378" customWidth="1"/>
    <col min="1803" max="2047" width="8.85546875" style="378"/>
    <col min="2048" max="2048" width="5.85546875" style="378" customWidth="1"/>
    <col min="2049" max="2049" width="39.85546875" style="378" customWidth="1"/>
    <col min="2050" max="2056" width="11" style="378" customWidth="1"/>
    <col min="2057" max="2057" width="11.85546875" style="378" customWidth="1"/>
    <col min="2058" max="2058" width="4.7109375" style="378" customWidth="1"/>
    <col min="2059" max="2303" width="8.85546875" style="378"/>
    <col min="2304" max="2304" width="5.85546875" style="378" customWidth="1"/>
    <col min="2305" max="2305" width="39.85546875" style="378" customWidth="1"/>
    <col min="2306" max="2312" width="11" style="378" customWidth="1"/>
    <col min="2313" max="2313" width="11.85546875" style="378" customWidth="1"/>
    <col min="2314" max="2314" width="4.7109375" style="378" customWidth="1"/>
    <col min="2315" max="2559" width="8.85546875" style="378"/>
    <col min="2560" max="2560" width="5.85546875" style="378" customWidth="1"/>
    <col min="2561" max="2561" width="39.85546875" style="378" customWidth="1"/>
    <col min="2562" max="2568" width="11" style="378" customWidth="1"/>
    <col min="2569" max="2569" width="11.85546875" style="378" customWidth="1"/>
    <col min="2570" max="2570" width="4.7109375" style="378" customWidth="1"/>
    <col min="2571" max="2815" width="8.85546875" style="378"/>
    <col min="2816" max="2816" width="5.85546875" style="378" customWidth="1"/>
    <col min="2817" max="2817" width="39.85546875" style="378" customWidth="1"/>
    <col min="2818" max="2824" width="11" style="378" customWidth="1"/>
    <col min="2825" max="2825" width="11.85546875" style="378" customWidth="1"/>
    <col min="2826" max="2826" width="4.7109375" style="378" customWidth="1"/>
    <col min="2827" max="3071" width="8.85546875" style="378"/>
    <col min="3072" max="3072" width="5.85546875" style="378" customWidth="1"/>
    <col min="3073" max="3073" width="39.85546875" style="378" customWidth="1"/>
    <col min="3074" max="3080" width="11" style="378" customWidth="1"/>
    <col min="3081" max="3081" width="11.85546875" style="378" customWidth="1"/>
    <col min="3082" max="3082" width="4.7109375" style="378" customWidth="1"/>
    <col min="3083" max="3327" width="8.85546875" style="378"/>
    <col min="3328" max="3328" width="5.85546875" style="378" customWidth="1"/>
    <col min="3329" max="3329" width="39.85546875" style="378" customWidth="1"/>
    <col min="3330" max="3336" width="11" style="378" customWidth="1"/>
    <col min="3337" max="3337" width="11.85546875" style="378" customWidth="1"/>
    <col min="3338" max="3338" width="4.7109375" style="378" customWidth="1"/>
    <col min="3339" max="3583" width="8.85546875" style="378"/>
    <col min="3584" max="3584" width="5.85546875" style="378" customWidth="1"/>
    <col min="3585" max="3585" width="39.85546875" style="378" customWidth="1"/>
    <col min="3586" max="3592" width="11" style="378" customWidth="1"/>
    <col min="3593" max="3593" width="11.85546875" style="378" customWidth="1"/>
    <col min="3594" max="3594" width="4.7109375" style="378" customWidth="1"/>
    <col min="3595" max="3839" width="8.85546875" style="378"/>
    <col min="3840" max="3840" width="5.85546875" style="378" customWidth="1"/>
    <col min="3841" max="3841" width="39.85546875" style="378" customWidth="1"/>
    <col min="3842" max="3848" width="11" style="378" customWidth="1"/>
    <col min="3849" max="3849" width="11.85546875" style="378" customWidth="1"/>
    <col min="3850" max="3850" width="4.7109375" style="378" customWidth="1"/>
    <col min="3851" max="4095" width="8.85546875" style="378"/>
    <col min="4096" max="4096" width="5.85546875" style="378" customWidth="1"/>
    <col min="4097" max="4097" width="39.85546875" style="378" customWidth="1"/>
    <col min="4098" max="4104" width="11" style="378" customWidth="1"/>
    <col min="4105" max="4105" width="11.85546875" style="378" customWidth="1"/>
    <col min="4106" max="4106" width="4.7109375" style="378" customWidth="1"/>
    <col min="4107" max="4351" width="8.85546875" style="378"/>
    <col min="4352" max="4352" width="5.85546875" style="378" customWidth="1"/>
    <col min="4353" max="4353" width="39.85546875" style="378" customWidth="1"/>
    <col min="4354" max="4360" width="11" style="378" customWidth="1"/>
    <col min="4361" max="4361" width="11.85546875" style="378" customWidth="1"/>
    <col min="4362" max="4362" width="4.7109375" style="378" customWidth="1"/>
    <col min="4363" max="4607" width="8.85546875" style="378"/>
    <col min="4608" max="4608" width="5.85546875" style="378" customWidth="1"/>
    <col min="4609" max="4609" width="39.85546875" style="378" customWidth="1"/>
    <col min="4610" max="4616" width="11" style="378" customWidth="1"/>
    <col min="4617" max="4617" width="11.85546875" style="378" customWidth="1"/>
    <col min="4618" max="4618" width="4.7109375" style="378" customWidth="1"/>
    <col min="4619" max="4863" width="8.85546875" style="378"/>
    <col min="4864" max="4864" width="5.85546875" style="378" customWidth="1"/>
    <col min="4865" max="4865" width="39.85546875" style="378" customWidth="1"/>
    <col min="4866" max="4872" width="11" style="378" customWidth="1"/>
    <col min="4873" max="4873" width="11.85546875" style="378" customWidth="1"/>
    <col min="4874" max="4874" width="4.7109375" style="378" customWidth="1"/>
    <col min="4875" max="5119" width="8.85546875" style="378"/>
    <col min="5120" max="5120" width="5.85546875" style="378" customWidth="1"/>
    <col min="5121" max="5121" width="39.85546875" style="378" customWidth="1"/>
    <col min="5122" max="5128" width="11" style="378" customWidth="1"/>
    <col min="5129" max="5129" width="11.85546875" style="378" customWidth="1"/>
    <col min="5130" max="5130" width="4.7109375" style="378" customWidth="1"/>
    <col min="5131" max="5375" width="8.85546875" style="378"/>
    <col min="5376" max="5376" width="5.85546875" style="378" customWidth="1"/>
    <col min="5377" max="5377" width="39.85546875" style="378" customWidth="1"/>
    <col min="5378" max="5384" width="11" style="378" customWidth="1"/>
    <col min="5385" max="5385" width="11.85546875" style="378" customWidth="1"/>
    <col min="5386" max="5386" width="4.7109375" style="378" customWidth="1"/>
    <col min="5387" max="5631" width="8.85546875" style="378"/>
    <col min="5632" max="5632" width="5.85546875" style="378" customWidth="1"/>
    <col min="5633" max="5633" width="39.85546875" style="378" customWidth="1"/>
    <col min="5634" max="5640" width="11" style="378" customWidth="1"/>
    <col min="5641" max="5641" width="11.85546875" style="378" customWidth="1"/>
    <col min="5642" max="5642" width="4.7109375" style="378" customWidth="1"/>
    <col min="5643" max="5887" width="8.85546875" style="378"/>
    <col min="5888" max="5888" width="5.85546875" style="378" customWidth="1"/>
    <col min="5889" max="5889" width="39.85546875" style="378" customWidth="1"/>
    <col min="5890" max="5896" width="11" style="378" customWidth="1"/>
    <col min="5897" max="5897" width="11.85546875" style="378" customWidth="1"/>
    <col min="5898" max="5898" width="4.7109375" style="378" customWidth="1"/>
    <col min="5899" max="6143" width="8.85546875" style="378"/>
    <col min="6144" max="6144" width="5.85546875" style="378" customWidth="1"/>
    <col min="6145" max="6145" width="39.85546875" style="378" customWidth="1"/>
    <col min="6146" max="6152" width="11" style="378" customWidth="1"/>
    <col min="6153" max="6153" width="11.85546875" style="378" customWidth="1"/>
    <col min="6154" max="6154" width="4.7109375" style="378" customWidth="1"/>
    <col min="6155" max="6399" width="8.85546875" style="378"/>
    <col min="6400" max="6400" width="5.85546875" style="378" customWidth="1"/>
    <col min="6401" max="6401" width="39.85546875" style="378" customWidth="1"/>
    <col min="6402" max="6408" width="11" style="378" customWidth="1"/>
    <col min="6409" max="6409" width="11.85546875" style="378" customWidth="1"/>
    <col min="6410" max="6410" width="4.7109375" style="378" customWidth="1"/>
    <col min="6411" max="6655" width="8.85546875" style="378"/>
    <col min="6656" max="6656" width="5.85546875" style="378" customWidth="1"/>
    <col min="6657" max="6657" width="39.85546875" style="378" customWidth="1"/>
    <col min="6658" max="6664" width="11" style="378" customWidth="1"/>
    <col min="6665" max="6665" width="11.85546875" style="378" customWidth="1"/>
    <col min="6666" max="6666" width="4.7109375" style="378" customWidth="1"/>
    <col min="6667" max="6911" width="8.85546875" style="378"/>
    <col min="6912" max="6912" width="5.85546875" style="378" customWidth="1"/>
    <col min="6913" max="6913" width="39.85546875" style="378" customWidth="1"/>
    <col min="6914" max="6920" width="11" style="378" customWidth="1"/>
    <col min="6921" max="6921" width="11.85546875" style="378" customWidth="1"/>
    <col min="6922" max="6922" width="4.7109375" style="378" customWidth="1"/>
    <col min="6923" max="7167" width="8.85546875" style="378"/>
    <col min="7168" max="7168" width="5.85546875" style="378" customWidth="1"/>
    <col min="7169" max="7169" width="39.85546875" style="378" customWidth="1"/>
    <col min="7170" max="7176" width="11" style="378" customWidth="1"/>
    <col min="7177" max="7177" width="11.85546875" style="378" customWidth="1"/>
    <col min="7178" max="7178" width="4.7109375" style="378" customWidth="1"/>
    <col min="7179" max="7423" width="8.85546875" style="378"/>
    <col min="7424" max="7424" width="5.85546875" style="378" customWidth="1"/>
    <col min="7425" max="7425" width="39.85546875" style="378" customWidth="1"/>
    <col min="7426" max="7432" width="11" style="378" customWidth="1"/>
    <col min="7433" max="7433" width="11.85546875" style="378" customWidth="1"/>
    <col min="7434" max="7434" width="4.7109375" style="378" customWidth="1"/>
    <col min="7435" max="7679" width="8.85546875" style="378"/>
    <col min="7680" max="7680" width="5.85546875" style="378" customWidth="1"/>
    <col min="7681" max="7681" width="39.85546875" style="378" customWidth="1"/>
    <col min="7682" max="7688" width="11" style="378" customWidth="1"/>
    <col min="7689" max="7689" width="11.85546875" style="378" customWidth="1"/>
    <col min="7690" max="7690" width="4.7109375" style="378" customWidth="1"/>
    <col min="7691" max="7935" width="8.85546875" style="378"/>
    <col min="7936" max="7936" width="5.85546875" style="378" customWidth="1"/>
    <col min="7937" max="7937" width="39.85546875" style="378" customWidth="1"/>
    <col min="7938" max="7944" width="11" style="378" customWidth="1"/>
    <col min="7945" max="7945" width="11.85546875" style="378" customWidth="1"/>
    <col min="7946" max="7946" width="4.7109375" style="378" customWidth="1"/>
    <col min="7947" max="8191" width="8.85546875" style="378"/>
    <col min="8192" max="8192" width="5.85546875" style="378" customWidth="1"/>
    <col min="8193" max="8193" width="39.85546875" style="378" customWidth="1"/>
    <col min="8194" max="8200" width="11" style="378" customWidth="1"/>
    <col min="8201" max="8201" width="11.85546875" style="378" customWidth="1"/>
    <col min="8202" max="8202" width="4.7109375" style="378" customWidth="1"/>
    <col min="8203" max="8447" width="8.85546875" style="378"/>
    <col min="8448" max="8448" width="5.85546875" style="378" customWidth="1"/>
    <col min="8449" max="8449" width="39.85546875" style="378" customWidth="1"/>
    <col min="8450" max="8456" width="11" style="378" customWidth="1"/>
    <col min="8457" max="8457" width="11.85546875" style="378" customWidth="1"/>
    <col min="8458" max="8458" width="4.7109375" style="378" customWidth="1"/>
    <col min="8459" max="8703" width="8.85546875" style="378"/>
    <col min="8704" max="8704" width="5.85546875" style="378" customWidth="1"/>
    <col min="8705" max="8705" width="39.85546875" style="378" customWidth="1"/>
    <col min="8706" max="8712" width="11" style="378" customWidth="1"/>
    <col min="8713" max="8713" width="11.85546875" style="378" customWidth="1"/>
    <col min="8714" max="8714" width="4.7109375" style="378" customWidth="1"/>
    <col min="8715" max="8959" width="8.85546875" style="378"/>
    <col min="8960" max="8960" width="5.85546875" style="378" customWidth="1"/>
    <col min="8961" max="8961" width="39.85546875" style="378" customWidth="1"/>
    <col min="8962" max="8968" width="11" style="378" customWidth="1"/>
    <col min="8969" max="8969" width="11.85546875" style="378" customWidth="1"/>
    <col min="8970" max="8970" width="4.7109375" style="378" customWidth="1"/>
    <col min="8971" max="9215" width="8.85546875" style="378"/>
    <col min="9216" max="9216" width="5.85546875" style="378" customWidth="1"/>
    <col min="9217" max="9217" width="39.85546875" style="378" customWidth="1"/>
    <col min="9218" max="9224" width="11" style="378" customWidth="1"/>
    <col min="9225" max="9225" width="11.85546875" style="378" customWidth="1"/>
    <col min="9226" max="9226" width="4.7109375" style="378" customWidth="1"/>
    <col min="9227" max="9471" width="8.85546875" style="378"/>
    <col min="9472" max="9472" width="5.85546875" style="378" customWidth="1"/>
    <col min="9473" max="9473" width="39.85546875" style="378" customWidth="1"/>
    <col min="9474" max="9480" width="11" style="378" customWidth="1"/>
    <col min="9481" max="9481" width="11.85546875" style="378" customWidth="1"/>
    <col min="9482" max="9482" width="4.7109375" style="378" customWidth="1"/>
    <col min="9483" max="9727" width="8.85546875" style="378"/>
    <col min="9728" max="9728" width="5.85546875" style="378" customWidth="1"/>
    <col min="9729" max="9729" width="39.85546875" style="378" customWidth="1"/>
    <col min="9730" max="9736" width="11" style="378" customWidth="1"/>
    <col min="9737" max="9737" width="11.85546875" style="378" customWidth="1"/>
    <col min="9738" max="9738" width="4.7109375" style="378" customWidth="1"/>
    <col min="9739" max="9983" width="8.85546875" style="378"/>
    <col min="9984" max="9984" width="5.85546875" style="378" customWidth="1"/>
    <col min="9985" max="9985" width="39.85546875" style="378" customWidth="1"/>
    <col min="9986" max="9992" width="11" style="378" customWidth="1"/>
    <col min="9993" max="9993" width="11.85546875" style="378" customWidth="1"/>
    <col min="9994" max="9994" width="4.7109375" style="378" customWidth="1"/>
    <col min="9995" max="10239" width="8.85546875" style="378"/>
    <col min="10240" max="10240" width="5.85546875" style="378" customWidth="1"/>
    <col min="10241" max="10241" width="39.85546875" style="378" customWidth="1"/>
    <col min="10242" max="10248" width="11" style="378" customWidth="1"/>
    <col min="10249" max="10249" width="11.85546875" style="378" customWidth="1"/>
    <col min="10250" max="10250" width="4.7109375" style="378" customWidth="1"/>
    <col min="10251" max="10495" width="8.85546875" style="378"/>
    <col min="10496" max="10496" width="5.85546875" style="378" customWidth="1"/>
    <col min="10497" max="10497" width="39.85546875" style="378" customWidth="1"/>
    <col min="10498" max="10504" width="11" style="378" customWidth="1"/>
    <col min="10505" max="10505" width="11.85546875" style="378" customWidth="1"/>
    <col min="10506" max="10506" width="4.7109375" style="378" customWidth="1"/>
    <col min="10507" max="10751" width="8.85546875" style="378"/>
    <col min="10752" max="10752" width="5.85546875" style="378" customWidth="1"/>
    <col min="10753" max="10753" width="39.85546875" style="378" customWidth="1"/>
    <col min="10754" max="10760" width="11" style="378" customWidth="1"/>
    <col min="10761" max="10761" width="11.85546875" style="378" customWidth="1"/>
    <col min="10762" max="10762" width="4.7109375" style="378" customWidth="1"/>
    <col min="10763" max="11007" width="8.85546875" style="378"/>
    <col min="11008" max="11008" width="5.85546875" style="378" customWidth="1"/>
    <col min="11009" max="11009" width="39.85546875" style="378" customWidth="1"/>
    <col min="11010" max="11016" width="11" style="378" customWidth="1"/>
    <col min="11017" max="11017" width="11.85546875" style="378" customWidth="1"/>
    <col min="11018" max="11018" width="4.7109375" style="378" customWidth="1"/>
    <col min="11019" max="11263" width="8.85546875" style="378"/>
    <col min="11264" max="11264" width="5.85546875" style="378" customWidth="1"/>
    <col min="11265" max="11265" width="39.85546875" style="378" customWidth="1"/>
    <col min="11266" max="11272" width="11" style="378" customWidth="1"/>
    <col min="11273" max="11273" width="11.85546875" style="378" customWidth="1"/>
    <col min="11274" max="11274" width="4.7109375" style="378" customWidth="1"/>
    <col min="11275" max="11519" width="8.85546875" style="378"/>
    <col min="11520" max="11520" width="5.85546875" style="378" customWidth="1"/>
    <col min="11521" max="11521" width="39.85546875" style="378" customWidth="1"/>
    <col min="11522" max="11528" width="11" style="378" customWidth="1"/>
    <col min="11529" max="11529" width="11.85546875" style="378" customWidth="1"/>
    <col min="11530" max="11530" width="4.7109375" style="378" customWidth="1"/>
    <col min="11531" max="11775" width="8.85546875" style="378"/>
    <col min="11776" max="11776" width="5.85546875" style="378" customWidth="1"/>
    <col min="11777" max="11777" width="39.85546875" style="378" customWidth="1"/>
    <col min="11778" max="11784" width="11" style="378" customWidth="1"/>
    <col min="11785" max="11785" width="11.85546875" style="378" customWidth="1"/>
    <col min="11786" max="11786" width="4.7109375" style="378" customWidth="1"/>
    <col min="11787" max="12031" width="8.85546875" style="378"/>
    <col min="12032" max="12032" width="5.85546875" style="378" customWidth="1"/>
    <col min="12033" max="12033" width="39.85546875" style="378" customWidth="1"/>
    <col min="12034" max="12040" width="11" style="378" customWidth="1"/>
    <col min="12041" max="12041" width="11.85546875" style="378" customWidth="1"/>
    <col min="12042" max="12042" width="4.7109375" style="378" customWidth="1"/>
    <col min="12043" max="12287" width="8.85546875" style="378"/>
    <col min="12288" max="12288" width="5.85546875" style="378" customWidth="1"/>
    <col min="12289" max="12289" width="39.85546875" style="378" customWidth="1"/>
    <col min="12290" max="12296" width="11" style="378" customWidth="1"/>
    <col min="12297" max="12297" width="11.85546875" style="378" customWidth="1"/>
    <col min="12298" max="12298" width="4.7109375" style="378" customWidth="1"/>
    <col min="12299" max="12543" width="8.85546875" style="378"/>
    <col min="12544" max="12544" width="5.85546875" style="378" customWidth="1"/>
    <col min="12545" max="12545" width="39.85546875" style="378" customWidth="1"/>
    <col min="12546" max="12552" width="11" style="378" customWidth="1"/>
    <col min="12553" max="12553" width="11.85546875" style="378" customWidth="1"/>
    <col min="12554" max="12554" width="4.7109375" style="378" customWidth="1"/>
    <col min="12555" max="12799" width="8.85546875" style="378"/>
    <col min="12800" max="12800" width="5.85546875" style="378" customWidth="1"/>
    <col min="12801" max="12801" width="39.85546875" style="378" customWidth="1"/>
    <col min="12802" max="12808" width="11" style="378" customWidth="1"/>
    <col min="12809" max="12809" width="11.85546875" style="378" customWidth="1"/>
    <col min="12810" max="12810" width="4.7109375" style="378" customWidth="1"/>
    <col min="12811" max="13055" width="8.85546875" style="378"/>
    <col min="13056" max="13056" width="5.85546875" style="378" customWidth="1"/>
    <col min="13057" max="13057" width="39.85546875" style="378" customWidth="1"/>
    <col min="13058" max="13064" width="11" style="378" customWidth="1"/>
    <col min="13065" max="13065" width="11.85546875" style="378" customWidth="1"/>
    <col min="13066" max="13066" width="4.7109375" style="378" customWidth="1"/>
    <col min="13067" max="13311" width="8.85546875" style="378"/>
    <col min="13312" max="13312" width="5.85546875" style="378" customWidth="1"/>
    <col min="13313" max="13313" width="39.85546875" style="378" customWidth="1"/>
    <col min="13314" max="13320" width="11" style="378" customWidth="1"/>
    <col min="13321" max="13321" width="11.85546875" style="378" customWidth="1"/>
    <col min="13322" max="13322" width="4.7109375" style="378" customWidth="1"/>
    <col min="13323" max="13567" width="8.85546875" style="378"/>
    <col min="13568" max="13568" width="5.85546875" style="378" customWidth="1"/>
    <col min="13569" max="13569" width="39.85546875" style="378" customWidth="1"/>
    <col min="13570" max="13576" width="11" style="378" customWidth="1"/>
    <col min="13577" max="13577" width="11.85546875" style="378" customWidth="1"/>
    <col min="13578" max="13578" width="4.7109375" style="378" customWidth="1"/>
    <col min="13579" max="13823" width="8.85546875" style="378"/>
    <col min="13824" max="13824" width="5.85546875" style="378" customWidth="1"/>
    <col min="13825" max="13825" width="39.85546875" style="378" customWidth="1"/>
    <col min="13826" max="13832" width="11" style="378" customWidth="1"/>
    <col min="13833" max="13833" width="11.85546875" style="378" customWidth="1"/>
    <col min="13834" max="13834" width="4.7109375" style="378" customWidth="1"/>
    <col min="13835" max="14079" width="8.85546875" style="378"/>
    <col min="14080" max="14080" width="5.85546875" style="378" customWidth="1"/>
    <col min="14081" max="14081" width="39.85546875" style="378" customWidth="1"/>
    <col min="14082" max="14088" width="11" style="378" customWidth="1"/>
    <col min="14089" max="14089" width="11.85546875" style="378" customWidth="1"/>
    <col min="14090" max="14090" width="4.7109375" style="378" customWidth="1"/>
    <col min="14091" max="14335" width="8.85546875" style="378"/>
    <col min="14336" max="14336" width="5.85546875" style="378" customWidth="1"/>
    <col min="14337" max="14337" width="39.85546875" style="378" customWidth="1"/>
    <col min="14338" max="14344" width="11" style="378" customWidth="1"/>
    <col min="14345" max="14345" width="11.85546875" style="378" customWidth="1"/>
    <col min="14346" max="14346" width="4.7109375" style="378" customWidth="1"/>
    <col min="14347" max="14591" width="8.85546875" style="378"/>
    <col min="14592" max="14592" width="5.85546875" style="378" customWidth="1"/>
    <col min="14593" max="14593" width="39.85546875" style="378" customWidth="1"/>
    <col min="14594" max="14600" width="11" style="378" customWidth="1"/>
    <col min="14601" max="14601" width="11.85546875" style="378" customWidth="1"/>
    <col min="14602" max="14602" width="4.7109375" style="378" customWidth="1"/>
    <col min="14603" max="14847" width="8.85546875" style="378"/>
    <col min="14848" max="14848" width="5.85546875" style="378" customWidth="1"/>
    <col min="14849" max="14849" width="39.85546875" style="378" customWidth="1"/>
    <col min="14850" max="14856" width="11" style="378" customWidth="1"/>
    <col min="14857" max="14857" width="11.85546875" style="378" customWidth="1"/>
    <col min="14858" max="14858" width="4.7109375" style="378" customWidth="1"/>
    <col min="14859" max="15103" width="8.85546875" style="378"/>
    <col min="15104" max="15104" width="5.85546875" style="378" customWidth="1"/>
    <col min="15105" max="15105" width="39.85546875" style="378" customWidth="1"/>
    <col min="15106" max="15112" width="11" style="378" customWidth="1"/>
    <col min="15113" max="15113" width="11.85546875" style="378" customWidth="1"/>
    <col min="15114" max="15114" width="4.7109375" style="378" customWidth="1"/>
    <col min="15115" max="15359" width="8.85546875" style="378"/>
    <col min="15360" max="15360" width="5.85546875" style="378" customWidth="1"/>
    <col min="15361" max="15361" width="39.85546875" style="378" customWidth="1"/>
    <col min="15362" max="15368" width="11" style="378" customWidth="1"/>
    <col min="15369" max="15369" width="11.85546875" style="378" customWidth="1"/>
    <col min="15370" max="15370" width="4.7109375" style="378" customWidth="1"/>
    <col min="15371" max="15615" width="8.85546875" style="378"/>
    <col min="15616" max="15616" width="5.85546875" style="378" customWidth="1"/>
    <col min="15617" max="15617" width="39.85546875" style="378" customWidth="1"/>
    <col min="15618" max="15624" width="11" style="378" customWidth="1"/>
    <col min="15625" max="15625" width="11.85546875" style="378" customWidth="1"/>
    <col min="15626" max="15626" width="4.7109375" style="378" customWidth="1"/>
    <col min="15627" max="15871" width="8.85546875" style="378"/>
    <col min="15872" max="15872" width="5.85546875" style="378" customWidth="1"/>
    <col min="15873" max="15873" width="39.85546875" style="378" customWidth="1"/>
    <col min="15874" max="15880" width="11" style="378" customWidth="1"/>
    <col min="15881" max="15881" width="11.85546875" style="378" customWidth="1"/>
    <col min="15882" max="15882" width="4.7109375" style="378" customWidth="1"/>
    <col min="15883" max="16127" width="8.85546875" style="378"/>
    <col min="16128" max="16128" width="5.85546875" style="378" customWidth="1"/>
    <col min="16129" max="16129" width="39.85546875" style="378" customWidth="1"/>
    <col min="16130" max="16136" width="11" style="378" customWidth="1"/>
    <col min="16137" max="16137" width="11.85546875" style="378" customWidth="1"/>
    <col min="16138" max="16138" width="4.7109375" style="378" customWidth="1"/>
    <col min="16139" max="16384" width="8.85546875" style="378"/>
  </cols>
  <sheetData>
    <row r="1" spans="1:10" ht="27.75" customHeight="1" x14ac:dyDescent="0.25">
      <c r="A1" s="598" t="s">
        <v>638</v>
      </c>
      <c r="B1" s="598"/>
      <c r="C1" s="598"/>
      <c r="D1" s="598"/>
      <c r="E1" s="598"/>
      <c r="F1" s="598"/>
      <c r="G1" s="598"/>
      <c r="H1" s="598"/>
      <c r="I1" s="598"/>
      <c r="J1" s="598"/>
    </row>
    <row r="2" spans="1:10" ht="20.25" customHeight="1" thickBot="1" x14ac:dyDescent="0.3">
      <c r="J2" s="380" t="str">
        <f>'[1]1. sz tájékoztató t.'!E2</f>
        <v>Forintban!</v>
      </c>
    </row>
    <row r="3" spans="1:10" s="381" customFormat="1" ht="26.25" customHeight="1" x14ac:dyDescent="0.25">
      <c r="A3" s="599" t="s">
        <v>78</v>
      </c>
      <c r="B3" s="601" t="s">
        <v>639</v>
      </c>
      <c r="C3" s="599" t="s">
        <v>640</v>
      </c>
      <c r="D3" s="599" t="s">
        <v>702</v>
      </c>
      <c r="E3" s="599" t="s">
        <v>703</v>
      </c>
      <c r="F3" s="603" t="s">
        <v>641</v>
      </c>
      <c r="G3" s="604"/>
      <c r="H3" s="604"/>
      <c r="I3" s="605"/>
      <c r="J3" s="601" t="s">
        <v>40</v>
      </c>
    </row>
    <row r="4" spans="1:10" s="384" customFormat="1" ht="32.25" customHeight="1" thickBot="1" x14ac:dyDescent="0.3">
      <c r="A4" s="600"/>
      <c r="B4" s="602"/>
      <c r="C4" s="602"/>
      <c r="D4" s="600"/>
      <c r="E4" s="600"/>
      <c r="F4" s="382" t="s">
        <v>642</v>
      </c>
      <c r="G4" s="382" t="s">
        <v>704</v>
      </c>
      <c r="H4" s="382" t="s">
        <v>705</v>
      </c>
      <c r="I4" s="383" t="s">
        <v>706</v>
      </c>
      <c r="J4" s="602"/>
    </row>
    <row r="5" spans="1:10" s="390" customFormat="1" ht="12.95" customHeight="1" thickBot="1" x14ac:dyDescent="0.3">
      <c r="A5" s="385">
        <v>1</v>
      </c>
      <c r="B5" s="386">
        <v>2</v>
      </c>
      <c r="C5" s="387">
        <v>3</v>
      </c>
      <c r="D5" s="386">
        <v>4</v>
      </c>
      <c r="E5" s="386">
        <v>5</v>
      </c>
      <c r="F5" s="385">
        <v>6</v>
      </c>
      <c r="G5" s="387">
        <v>7</v>
      </c>
      <c r="H5" s="387">
        <v>8</v>
      </c>
      <c r="I5" s="388">
        <v>9</v>
      </c>
      <c r="J5" s="389" t="s">
        <v>643</v>
      </c>
    </row>
    <row r="6" spans="1:10" ht="24.75" customHeight="1" thickBot="1" x14ac:dyDescent="0.3">
      <c r="A6" s="391" t="s">
        <v>1</v>
      </c>
      <c r="B6" s="392" t="s">
        <v>644</v>
      </c>
      <c r="C6" s="393"/>
      <c r="D6" s="394">
        <f t="shared" ref="D6:I6" si="0">+D7+D8</f>
        <v>0</v>
      </c>
      <c r="E6" s="394">
        <f t="shared" si="0"/>
        <v>0</v>
      </c>
      <c r="F6" s="395">
        <f t="shared" si="0"/>
        <v>0</v>
      </c>
      <c r="G6" s="396">
        <f t="shared" si="0"/>
        <v>0</v>
      </c>
      <c r="H6" s="396">
        <f t="shared" si="0"/>
        <v>0</v>
      </c>
      <c r="I6" s="397">
        <f t="shared" si="0"/>
        <v>0</v>
      </c>
      <c r="J6" s="394">
        <f t="shared" ref="J6:J17" si="1">SUM(E6:I6)</f>
        <v>0</v>
      </c>
    </row>
    <row r="7" spans="1:10" ht="20.100000000000001" customHeight="1" x14ac:dyDescent="0.25">
      <c r="A7" s="398" t="s">
        <v>6</v>
      </c>
      <c r="B7" s="399" t="s">
        <v>645</v>
      </c>
      <c r="C7" s="400"/>
      <c r="D7" s="401"/>
      <c r="E7" s="401"/>
      <c r="F7" s="402"/>
      <c r="G7" s="403"/>
      <c r="H7" s="403"/>
      <c r="I7" s="404"/>
      <c r="J7" s="405">
        <f t="shared" si="1"/>
        <v>0</v>
      </c>
    </row>
    <row r="8" spans="1:10" ht="20.100000000000001" customHeight="1" thickBot="1" x14ac:dyDescent="0.3">
      <c r="A8" s="398" t="s">
        <v>12</v>
      </c>
      <c r="B8" s="399" t="s">
        <v>645</v>
      </c>
      <c r="C8" s="400"/>
      <c r="D8" s="401"/>
      <c r="E8" s="401"/>
      <c r="F8" s="402"/>
      <c r="G8" s="403"/>
      <c r="H8" s="403"/>
      <c r="I8" s="404"/>
      <c r="J8" s="405">
        <f t="shared" si="1"/>
        <v>0</v>
      </c>
    </row>
    <row r="9" spans="1:10" ht="26.1" customHeight="1" thickBot="1" x14ac:dyDescent="0.3">
      <c r="A9" s="391" t="s">
        <v>14</v>
      </c>
      <c r="B9" s="392" t="s">
        <v>646</v>
      </c>
      <c r="C9" s="393"/>
      <c r="D9" s="394">
        <f t="shared" ref="D9:I9" si="2">+D10+D11</f>
        <v>0</v>
      </c>
      <c r="E9" s="394">
        <f t="shared" si="2"/>
        <v>0</v>
      </c>
      <c r="F9" s="395">
        <f t="shared" si="2"/>
        <v>0</v>
      </c>
      <c r="G9" s="396">
        <f t="shared" si="2"/>
        <v>0</v>
      </c>
      <c r="H9" s="396">
        <f t="shared" si="2"/>
        <v>0</v>
      </c>
      <c r="I9" s="397">
        <f t="shared" si="2"/>
        <v>0</v>
      </c>
      <c r="J9" s="394">
        <f t="shared" si="1"/>
        <v>0</v>
      </c>
    </row>
    <row r="10" spans="1:10" ht="20.100000000000001" customHeight="1" x14ac:dyDescent="0.25">
      <c r="A10" s="398" t="s">
        <v>18</v>
      </c>
      <c r="B10" s="399" t="s">
        <v>645</v>
      </c>
      <c r="C10" s="400"/>
      <c r="D10" s="401"/>
      <c r="E10" s="401"/>
      <c r="F10" s="402"/>
      <c r="G10" s="403"/>
      <c r="H10" s="403"/>
      <c r="I10" s="404"/>
      <c r="J10" s="405">
        <f t="shared" si="1"/>
        <v>0</v>
      </c>
    </row>
    <row r="11" spans="1:10" ht="20.100000000000001" customHeight="1" thickBot="1" x14ac:dyDescent="0.3">
      <c r="A11" s="398" t="s">
        <v>25</v>
      </c>
      <c r="B11" s="399" t="s">
        <v>645</v>
      </c>
      <c r="C11" s="400"/>
      <c r="D11" s="401"/>
      <c r="E11" s="401"/>
      <c r="F11" s="402"/>
      <c r="G11" s="403"/>
      <c r="H11" s="403"/>
      <c r="I11" s="404"/>
      <c r="J11" s="405">
        <f t="shared" si="1"/>
        <v>0</v>
      </c>
    </row>
    <row r="12" spans="1:10" ht="20.100000000000001" customHeight="1" thickBot="1" x14ac:dyDescent="0.3">
      <c r="A12" s="391" t="s">
        <v>27</v>
      </c>
      <c r="B12" s="392" t="s">
        <v>647</v>
      </c>
      <c r="C12" s="393"/>
      <c r="D12" s="394">
        <f t="shared" ref="D12:I12" si="3">+D13</f>
        <v>0</v>
      </c>
      <c r="E12" s="394">
        <f t="shared" si="3"/>
        <v>0</v>
      </c>
      <c r="F12" s="395">
        <f t="shared" si="3"/>
        <v>0</v>
      </c>
      <c r="G12" s="396">
        <f t="shared" si="3"/>
        <v>0</v>
      </c>
      <c r="H12" s="396">
        <f t="shared" si="3"/>
        <v>0</v>
      </c>
      <c r="I12" s="397">
        <f t="shared" si="3"/>
        <v>0</v>
      </c>
      <c r="J12" s="394">
        <f t="shared" si="1"/>
        <v>0</v>
      </c>
    </row>
    <row r="13" spans="1:10" ht="20.100000000000001" customHeight="1" thickBot="1" x14ac:dyDescent="0.3">
      <c r="A13" s="398" t="s">
        <v>28</v>
      </c>
      <c r="B13" s="399" t="s">
        <v>645</v>
      </c>
      <c r="C13" s="400"/>
      <c r="D13" s="401"/>
      <c r="E13" s="401"/>
      <c r="F13" s="402"/>
      <c r="G13" s="403"/>
      <c r="H13" s="403"/>
      <c r="I13" s="404"/>
      <c r="J13" s="405">
        <f t="shared" si="1"/>
        <v>0</v>
      </c>
    </row>
    <row r="14" spans="1:10" ht="20.100000000000001" customHeight="1" thickBot="1" x14ac:dyDescent="0.3">
      <c r="A14" s="391" t="s">
        <v>29</v>
      </c>
      <c r="B14" s="392"/>
      <c r="C14" s="393"/>
      <c r="D14" s="394">
        <f t="shared" ref="D14:I14" si="4">+D15</f>
        <v>0</v>
      </c>
      <c r="E14" s="394">
        <f t="shared" si="4"/>
        <v>0</v>
      </c>
      <c r="F14" s="395">
        <f t="shared" si="4"/>
        <v>0</v>
      </c>
      <c r="G14" s="396">
        <f t="shared" si="4"/>
        <v>0</v>
      </c>
      <c r="H14" s="396">
        <f t="shared" si="4"/>
        <v>0</v>
      </c>
      <c r="I14" s="397">
        <f t="shared" si="4"/>
        <v>0</v>
      </c>
      <c r="J14" s="394">
        <f t="shared" si="1"/>
        <v>0</v>
      </c>
    </row>
    <row r="15" spans="1:10" ht="20.100000000000001" customHeight="1" thickBot="1" x14ac:dyDescent="0.3">
      <c r="A15" s="406" t="s">
        <v>31</v>
      </c>
      <c r="B15" s="407" t="s">
        <v>645</v>
      </c>
      <c r="C15" s="408"/>
      <c r="D15" s="409"/>
      <c r="E15" s="409"/>
      <c r="F15" s="410"/>
      <c r="G15" s="411"/>
      <c r="H15" s="411"/>
      <c r="I15" s="412"/>
      <c r="J15" s="413">
        <f t="shared" si="1"/>
        <v>0</v>
      </c>
    </row>
    <row r="16" spans="1:10" ht="20.100000000000001" customHeight="1" thickBot="1" x14ac:dyDescent="0.3">
      <c r="A16" s="391" t="s">
        <v>218</v>
      </c>
      <c r="B16" s="414"/>
      <c r="C16" s="393"/>
      <c r="D16" s="394">
        <f t="shared" ref="D16:I16" si="5">+D17</f>
        <v>0</v>
      </c>
      <c r="E16" s="394">
        <f t="shared" si="5"/>
        <v>0</v>
      </c>
      <c r="F16" s="395">
        <f t="shared" si="5"/>
        <v>0</v>
      </c>
      <c r="G16" s="396">
        <f t="shared" si="5"/>
        <v>0</v>
      </c>
      <c r="H16" s="396">
        <f t="shared" si="5"/>
        <v>0</v>
      </c>
      <c r="I16" s="397">
        <f t="shared" si="5"/>
        <v>0</v>
      </c>
      <c r="J16" s="394">
        <f t="shared" si="1"/>
        <v>0</v>
      </c>
    </row>
    <row r="17" spans="1:10" ht="20.100000000000001" customHeight="1" thickBot="1" x14ac:dyDescent="0.3">
      <c r="A17" s="415" t="s">
        <v>219</v>
      </c>
      <c r="B17" s="416" t="s">
        <v>645</v>
      </c>
      <c r="C17" s="417"/>
      <c r="D17" s="418"/>
      <c r="E17" s="418"/>
      <c r="F17" s="419"/>
      <c r="G17" s="420"/>
      <c r="H17" s="420"/>
      <c r="I17" s="421"/>
      <c r="J17" s="422">
        <f t="shared" si="1"/>
        <v>0</v>
      </c>
    </row>
    <row r="18" spans="1:10" ht="20.100000000000001" customHeight="1" thickBot="1" x14ac:dyDescent="0.3">
      <c r="A18" s="596" t="s">
        <v>648</v>
      </c>
      <c r="B18" s="597"/>
      <c r="C18" s="393"/>
      <c r="D18" s="394">
        <f>+D6+D9+D12+D14+D16</f>
        <v>0</v>
      </c>
      <c r="E18" s="394">
        <f t="shared" ref="E18:J18" si="6">+E6+E9+E12+E14+E16</f>
        <v>0</v>
      </c>
      <c r="F18" s="395">
        <f t="shared" si="6"/>
        <v>0</v>
      </c>
      <c r="G18" s="396">
        <f t="shared" si="6"/>
        <v>0</v>
      </c>
      <c r="H18" s="396">
        <f t="shared" si="6"/>
        <v>0</v>
      </c>
      <c r="I18" s="397">
        <f t="shared" si="6"/>
        <v>0</v>
      </c>
      <c r="J18" s="394">
        <f t="shared" si="6"/>
        <v>0</v>
      </c>
    </row>
  </sheetData>
  <mergeCells count="9">
    <mergeCell ref="A18:B18"/>
    <mergeCell ref="A1:J1"/>
    <mergeCell ref="A3:A4"/>
    <mergeCell ref="B3:B4"/>
    <mergeCell ref="C3:C4"/>
    <mergeCell ref="D3:D4"/>
    <mergeCell ref="E3:E4"/>
    <mergeCell ref="F3:I3"/>
    <mergeCell ref="J3:J4"/>
  </mergeCells>
  <phoneticPr fontId="73" type="noConversion"/>
  <printOptions horizontalCentered="1"/>
  <pageMargins left="0.32" right="0.2" top="1.0236220472440944" bottom="0.98425196850393704" header="0.78740157480314965" footer="0.78740157480314965"/>
  <pageSetup paperSize="9" scale="95" orientation="landscape" verticalDpi="300" r:id="rId1"/>
  <headerFooter alignWithMargins="0">
    <oddHeader>&amp;R&amp;"Times New Roman CE,Félkövér dőlt"&amp;12 8. melléklet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C000"/>
  </sheetPr>
  <dimension ref="A1:I19"/>
  <sheetViews>
    <sheetView zoomScaleNormal="100" workbookViewId="0">
      <selection activeCell="C13" sqref="C13"/>
    </sheetView>
  </sheetViews>
  <sheetFormatPr defaultRowHeight="12.75" x14ac:dyDescent="0.2"/>
  <cols>
    <col min="1" max="1" width="4.7109375" style="278" customWidth="1"/>
    <col min="2" max="2" width="31.5703125" style="278" customWidth="1"/>
    <col min="3" max="8" width="11.85546875" style="278" customWidth="1"/>
    <col min="9" max="9" width="13" style="278" customWidth="1"/>
    <col min="10" max="255" width="8.85546875" style="278"/>
    <col min="256" max="256" width="4.7109375" style="278" customWidth="1"/>
    <col min="257" max="257" width="31.5703125" style="278" customWidth="1"/>
    <col min="258" max="263" width="11.85546875" style="278" customWidth="1"/>
    <col min="264" max="264" width="13" style="278" customWidth="1"/>
    <col min="265" max="265" width="4.28515625" style="278" customWidth="1"/>
    <col min="266" max="511" width="8.85546875" style="278"/>
    <col min="512" max="512" width="4.7109375" style="278" customWidth="1"/>
    <col min="513" max="513" width="31.5703125" style="278" customWidth="1"/>
    <col min="514" max="519" width="11.85546875" style="278" customWidth="1"/>
    <col min="520" max="520" width="13" style="278" customWidth="1"/>
    <col min="521" max="521" width="4.28515625" style="278" customWidth="1"/>
    <col min="522" max="767" width="8.85546875" style="278"/>
    <col min="768" max="768" width="4.7109375" style="278" customWidth="1"/>
    <col min="769" max="769" width="31.5703125" style="278" customWidth="1"/>
    <col min="770" max="775" width="11.85546875" style="278" customWidth="1"/>
    <col min="776" max="776" width="13" style="278" customWidth="1"/>
    <col min="777" max="777" width="4.28515625" style="278" customWidth="1"/>
    <col min="778" max="1023" width="8.85546875" style="278"/>
    <col min="1024" max="1024" width="4.7109375" style="278" customWidth="1"/>
    <col min="1025" max="1025" width="31.5703125" style="278" customWidth="1"/>
    <col min="1026" max="1031" width="11.85546875" style="278" customWidth="1"/>
    <col min="1032" max="1032" width="13" style="278" customWidth="1"/>
    <col min="1033" max="1033" width="4.28515625" style="278" customWidth="1"/>
    <col min="1034" max="1279" width="8.85546875" style="278"/>
    <col min="1280" max="1280" width="4.7109375" style="278" customWidth="1"/>
    <col min="1281" max="1281" width="31.5703125" style="278" customWidth="1"/>
    <col min="1282" max="1287" width="11.85546875" style="278" customWidth="1"/>
    <col min="1288" max="1288" width="13" style="278" customWidth="1"/>
    <col min="1289" max="1289" width="4.28515625" style="278" customWidth="1"/>
    <col min="1290" max="1535" width="8.85546875" style="278"/>
    <col min="1536" max="1536" width="4.7109375" style="278" customWidth="1"/>
    <col min="1537" max="1537" width="31.5703125" style="278" customWidth="1"/>
    <col min="1538" max="1543" width="11.85546875" style="278" customWidth="1"/>
    <col min="1544" max="1544" width="13" style="278" customWidth="1"/>
    <col min="1545" max="1545" width="4.28515625" style="278" customWidth="1"/>
    <col min="1546" max="1791" width="8.85546875" style="278"/>
    <col min="1792" max="1792" width="4.7109375" style="278" customWidth="1"/>
    <col min="1793" max="1793" width="31.5703125" style="278" customWidth="1"/>
    <col min="1794" max="1799" width="11.85546875" style="278" customWidth="1"/>
    <col min="1800" max="1800" width="13" style="278" customWidth="1"/>
    <col min="1801" max="1801" width="4.28515625" style="278" customWidth="1"/>
    <col min="1802" max="2047" width="8.85546875" style="278"/>
    <col min="2048" max="2048" width="4.7109375" style="278" customWidth="1"/>
    <col min="2049" max="2049" width="31.5703125" style="278" customWidth="1"/>
    <col min="2050" max="2055" width="11.85546875" style="278" customWidth="1"/>
    <col min="2056" max="2056" width="13" style="278" customWidth="1"/>
    <col min="2057" max="2057" width="4.28515625" style="278" customWidth="1"/>
    <col min="2058" max="2303" width="8.85546875" style="278"/>
    <col min="2304" max="2304" width="4.7109375" style="278" customWidth="1"/>
    <col min="2305" max="2305" width="31.5703125" style="278" customWidth="1"/>
    <col min="2306" max="2311" width="11.85546875" style="278" customWidth="1"/>
    <col min="2312" max="2312" width="13" style="278" customWidth="1"/>
    <col min="2313" max="2313" width="4.28515625" style="278" customWidth="1"/>
    <col min="2314" max="2559" width="8.85546875" style="278"/>
    <col min="2560" max="2560" width="4.7109375" style="278" customWidth="1"/>
    <col min="2561" max="2561" width="31.5703125" style="278" customWidth="1"/>
    <col min="2562" max="2567" width="11.85546875" style="278" customWidth="1"/>
    <col min="2568" max="2568" width="13" style="278" customWidth="1"/>
    <col min="2569" max="2569" width="4.28515625" style="278" customWidth="1"/>
    <col min="2570" max="2815" width="8.85546875" style="278"/>
    <col min="2816" max="2816" width="4.7109375" style="278" customWidth="1"/>
    <col min="2817" max="2817" width="31.5703125" style="278" customWidth="1"/>
    <col min="2818" max="2823" width="11.85546875" style="278" customWidth="1"/>
    <col min="2824" max="2824" width="13" style="278" customWidth="1"/>
    <col min="2825" max="2825" width="4.28515625" style="278" customWidth="1"/>
    <col min="2826" max="3071" width="8.85546875" style="278"/>
    <col min="3072" max="3072" width="4.7109375" style="278" customWidth="1"/>
    <col min="3073" max="3073" width="31.5703125" style="278" customWidth="1"/>
    <col min="3074" max="3079" width="11.85546875" style="278" customWidth="1"/>
    <col min="3080" max="3080" width="13" style="278" customWidth="1"/>
    <col min="3081" max="3081" width="4.28515625" style="278" customWidth="1"/>
    <col min="3082" max="3327" width="8.85546875" style="278"/>
    <col min="3328" max="3328" width="4.7109375" style="278" customWidth="1"/>
    <col min="3329" max="3329" width="31.5703125" style="278" customWidth="1"/>
    <col min="3330" max="3335" width="11.85546875" style="278" customWidth="1"/>
    <col min="3336" max="3336" width="13" style="278" customWidth="1"/>
    <col min="3337" max="3337" width="4.28515625" style="278" customWidth="1"/>
    <col min="3338" max="3583" width="8.85546875" style="278"/>
    <col min="3584" max="3584" width="4.7109375" style="278" customWidth="1"/>
    <col min="3585" max="3585" width="31.5703125" style="278" customWidth="1"/>
    <col min="3586" max="3591" width="11.85546875" style="278" customWidth="1"/>
    <col min="3592" max="3592" width="13" style="278" customWidth="1"/>
    <col min="3593" max="3593" width="4.28515625" style="278" customWidth="1"/>
    <col min="3594" max="3839" width="8.85546875" style="278"/>
    <col min="3840" max="3840" width="4.7109375" style="278" customWidth="1"/>
    <col min="3841" max="3841" width="31.5703125" style="278" customWidth="1"/>
    <col min="3842" max="3847" width="11.85546875" style="278" customWidth="1"/>
    <col min="3848" max="3848" width="13" style="278" customWidth="1"/>
    <col min="3849" max="3849" width="4.28515625" style="278" customWidth="1"/>
    <col min="3850" max="4095" width="8.85546875" style="278"/>
    <col min="4096" max="4096" width="4.7109375" style="278" customWidth="1"/>
    <col min="4097" max="4097" width="31.5703125" style="278" customWidth="1"/>
    <col min="4098" max="4103" width="11.85546875" style="278" customWidth="1"/>
    <col min="4104" max="4104" width="13" style="278" customWidth="1"/>
    <col min="4105" max="4105" width="4.28515625" style="278" customWidth="1"/>
    <col min="4106" max="4351" width="8.85546875" style="278"/>
    <col min="4352" max="4352" width="4.7109375" style="278" customWidth="1"/>
    <col min="4353" max="4353" width="31.5703125" style="278" customWidth="1"/>
    <col min="4354" max="4359" width="11.85546875" style="278" customWidth="1"/>
    <col min="4360" max="4360" width="13" style="278" customWidth="1"/>
    <col min="4361" max="4361" width="4.28515625" style="278" customWidth="1"/>
    <col min="4362" max="4607" width="8.85546875" style="278"/>
    <col min="4608" max="4608" width="4.7109375" style="278" customWidth="1"/>
    <col min="4609" max="4609" width="31.5703125" style="278" customWidth="1"/>
    <col min="4610" max="4615" width="11.85546875" style="278" customWidth="1"/>
    <col min="4616" max="4616" width="13" style="278" customWidth="1"/>
    <col min="4617" max="4617" width="4.28515625" style="278" customWidth="1"/>
    <col min="4618" max="4863" width="8.85546875" style="278"/>
    <col min="4864" max="4864" width="4.7109375" style="278" customWidth="1"/>
    <col min="4865" max="4865" width="31.5703125" style="278" customWidth="1"/>
    <col min="4866" max="4871" width="11.85546875" style="278" customWidth="1"/>
    <col min="4872" max="4872" width="13" style="278" customWidth="1"/>
    <col min="4873" max="4873" width="4.28515625" style="278" customWidth="1"/>
    <col min="4874" max="5119" width="8.85546875" style="278"/>
    <col min="5120" max="5120" width="4.7109375" style="278" customWidth="1"/>
    <col min="5121" max="5121" width="31.5703125" style="278" customWidth="1"/>
    <col min="5122" max="5127" width="11.85546875" style="278" customWidth="1"/>
    <col min="5128" max="5128" width="13" style="278" customWidth="1"/>
    <col min="5129" max="5129" width="4.28515625" style="278" customWidth="1"/>
    <col min="5130" max="5375" width="8.85546875" style="278"/>
    <col min="5376" max="5376" width="4.7109375" style="278" customWidth="1"/>
    <col min="5377" max="5377" width="31.5703125" style="278" customWidth="1"/>
    <col min="5378" max="5383" width="11.85546875" style="278" customWidth="1"/>
    <col min="5384" max="5384" width="13" style="278" customWidth="1"/>
    <col min="5385" max="5385" width="4.28515625" style="278" customWidth="1"/>
    <col min="5386" max="5631" width="8.85546875" style="278"/>
    <col min="5632" max="5632" width="4.7109375" style="278" customWidth="1"/>
    <col min="5633" max="5633" width="31.5703125" style="278" customWidth="1"/>
    <col min="5634" max="5639" width="11.85546875" style="278" customWidth="1"/>
    <col min="5640" max="5640" width="13" style="278" customWidth="1"/>
    <col min="5641" max="5641" width="4.28515625" style="278" customWidth="1"/>
    <col min="5642" max="5887" width="8.85546875" style="278"/>
    <col min="5888" max="5888" width="4.7109375" style="278" customWidth="1"/>
    <col min="5889" max="5889" width="31.5703125" style="278" customWidth="1"/>
    <col min="5890" max="5895" width="11.85546875" style="278" customWidth="1"/>
    <col min="5896" max="5896" width="13" style="278" customWidth="1"/>
    <col min="5897" max="5897" width="4.28515625" style="278" customWidth="1"/>
    <col min="5898" max="6143" width="8.85546875" style="278"/>
    <col min="6144" max="6144" width="4.7109375" style="278" customWidth="1"/>
    <col min="6145" max="6145" width="31.5703125" style="278" customWidth="1"/>
    <col min="6146" max="6151" width="11.85546875" style="278" customWidth="1"/>
    <col min="6152" max="6152" width="13" style="278" customWidth="1"/>
    <col min="6153" max="6153" width="4.28515625" style="278" customWidth="1"/>
    <col min="6154" max="6399" width="8.85546875" style="278"/>
    <col min="6400" max="6400" width="4.7109375" style="278" customWidth="1"/>
    <col min="6401" max="6401" width="31.5703125" style="278" customWidth="1"/>
    <col min="6402" max="6407" width="11.85546875" style="278" customWidth="1"/>
    <col min="6408" max="6408" width="13" style="278" customWidth="1"/>
    <col min="6409" max="6409" width="4.28515625" style="278" customWidth="1"/>
    <col min="6410" max="6655" width="8.85546875" style="278"/>
    <col min="6656" max="6656" width="4.7109375" style="278" customWidth="1"/>
    <col min="6657" max="6657" width="31.5703125" style="278" customWidth="1"/>
    <col min="6658" max="6663" width="11.85546875" style="278" customWidth="1"/>
    <col min="6664" max="6664" width="13" style="278" customWidth="1"/>
    <col min="6665" max="6665" width="4.28515625" style="278" customWidth="1"/>
    <col min="6666" max="6911" width="8.85546875" style="278"/>
    <col min="6912" max="6912" width="4.7109375" style="278" customWidth="1"/>
    <col min="6913" max="6913" width="31.5703125" style="278" customWidth="1"/>
    <col min="6914" max="6919" width="11.85546875" style="278" customWidth="1"/>
    <col min="6920" max="6920" width="13" style="278" customWidth="1"/>
    <col min="6921" max="6921" width="4.28515625" style="278" customWidth="1"/>
    <col min="6922" max="7167" width="8.85546875" style="278"/>
    <col min="7168" max="7168" width="4.7109375" style="278" customWidth="1"/>
    <col min="7169" max="7169" width="31.5703125" style="278" customWidth="1"/>
    <col min="7170" max="7175" width="11.85546875" style="278" customWidth="1"/>
    <col min="7176" max="7176" width="13" style="278" customWidth="1"/>
    <col min="7177" max="7177" width="4.28515625" style="278" customWidth="1"/>
    <col min="7178" max="7423" width="8.85546875" style="278"/>
    <col min="7424" max="7424" width="4.7109375" style="278" customWidth="1"/>
    <col min="7425" max="7425" width="31.5703125" style="278" customWidth="1"/>
    <col min="7426" max="7431" width="11.85546875" style="278" customWidth="1"/>
    <col min="7432" max="7432" width="13" style="278" customWidth="1"/>
    <col min="7433" max="7433" width="4.28515625" style="278" customWidth="1"/>
    <col min="7434" max="7679" width="8.85546875" style="278"/>
    <col min="7680" max="7680" width="4.7109375" style="278" customWidth="1"/>
    <col min="7681" max="7681" width="31.5703125" style="278" customWidth="1"/>
    <col min="7682" max="7687" width="11.85546875" style="278" customWidth="1"/>
    <col min="7688" max="7688" width="13" style="278" customWidth="1"/>
    <col min="7689" max="7689" width="4.28515625" style="278" customWidth="1"/>
    <col min="7690" max="7935" width="8.85546875" style="278"/>
    <col min="7936" max="7936" width="4.7109375" style="278" customWidth="1"/>
    <col min="7937" max="7937" width="31.5703125" style="278" customWidth="1"/>
    <col min="7938" max="7943" width="11.85546875" style="278" customWidth="1"/>
    <col min="7944" max="7944" width="13" style="278" customWidth="1"/>
    <col min="7945" max="7945" width="4.28515625" style="278" customWidth="1"/>
    <col min="7946" max="8191" width="8.85546875" style="278"/>
    <col min="8192" max="8192" width="4.7109375" style="278" customWidth="1"/>
    <col min="8193" max="8193" width="31.5703125" style="278" customWidth="1"/>
    <col min="8194" max="8199" width="11.85546875" style="278" customWidth="1"/>
    <col min="8200" max="8200" width="13" style="278" customWidth="1"/>
    <col min="8201" max="8201" width="4.28515625" style="278" customWidth="1"/>
    <col min="8202" max="8447" width="8.85546875" style="278"/>
    <col min="8448" max="8448" width="4.7109375" style="278" customWidth="1"/>
    <col min="8449" max="8449" width="31.5703125" style="278" customWidth="1"/>
    <col min="8450" max="8455" width="11.85546875" style="278" customWidth="1"/>
    <col min="8456" max="8456" width="13" style="278" customWidth="1"/>
    <col min="8457" max="8457" width="4.28515625" style="278" customWidth="1"/>
    <col min="8458" max="8703" width="8.85546875" style="278"/>
    <col min="8704" max="8704" width="4.7109375" style="278" customWidth="1"/>
    <col min="8705" max="8705" width="31.5703125" style="278" customWidth="1"/>
    <col min="8706" max="8711" width="11.85546875" style="278" customWidth="1"/>
    <col min="8712" max="8712" width="13" style="278" customWidth="1"/>
    <col min="8713" max="8713" width="4.28515625" style="278" customWidth="1"/>
    <col min="8714" max="8959" width="8.85546875" style="278"/>
    <col min="8960" max="8960" width="4.7109375" style="278" customWidth="1"/>
    <col min="8961" max="8961" width="31.5703125" style="278" customWidth="1"/>
    <col min="8962" max="8967" width="11.85546875" style="278" customWidth="1"/>
    <col min="8968" max="8968" width="13" style="278" customWidth="1"/>
    <col min="8969" max="8969" width="4.28515625" style="278" customWidth="1"/>
    <col min="8970" max="9215" width="8.85546875" style="278"/>
    <col min="9216" max="9216" width="4.7109375" style="278" customWidth="1"/>
    <col min="9217" max="9217" width="31.5703125" style="278" customWidth="1"/>
    <col min="9218" max="9223" width="11.85546875" style="278" customWidth="1"/>
    <col min="9224" max="9224" width="13" style="278" customWidth="1"/>
    <col min="9225" max="9225" width="4.28515625" style="278" customWidth="1"/>
    <col min="9226" max="9471" width="8.85546875" style="278"/>
    <col min="9472" max="9472" width="4.7109375" style="278" customWidth="1"/>
    <col min="9473" max="9473" width="31.5703125" style="278" customWidth="1"/>
    <col min="9474" max="9479" width="11.85546875" style="278" customWidth="1"/>
    <col min="9480" max="9480" width="13" style="278" customWidth="1"/>
    <col min="9481" max="9481" width="4.28515625" style="278" customWidth="1"/>
    <col min="9482" max="9727" width="8.85546875" style="278"/>
    <col min="9728" max="9728" width="4.7109375" style="278" customWidth="1"/>
    <col min="9729" max="9729" width="31.5703125" style="278" customWidth="1"/>
    <col min="9730" max="9735" width="11.85546875" style="278" customWidth="1"/>
    <col min="9736" max="9736" width="13" style="278" customWidth="1"/>
    <col min="9737" max="9737" width="4.28515625" style="278" customWidth="1"/>
    <col min="9738" max="9983" width="8.85546875" style="278"/>
    <col min="9984" max="9984" width="4.7109375" style="278" customWidth="1"/>
    <col min="9985" max="9985" width="31.5703125" style="278" customWidth="1"/>
    <col min="9986" max="9991" width="11.85546875" style="278" customWidth="1"/>
    <col min="9992" max="9992" width="13" style="278" customWidth="1"/>
    <col min="9993" max="9993" width="4.28515625" style="278" customWidth="1"/>
    <col min="9994" max="10239" width="8.85546875" style="278"/>
    <col min="10240" max="10240" width="4.7109375" style="278" customWidth="1"/>
    <col min="10241" max="10241" width="31.5703125" style="278" customWidth="1"/>
    <col min="10242" max="10247" width="11.85546875" style="278" customWidth="1"/>
    <col min="10248" max="10248" width="13" style="278" customWidth="1"/>
    <col min="10249" max="10249" width="4.28515625" style="278" customWidth="1"/>
    <col min="10250" max="10495" width="8.85546875" style="278"/>
    <col min="10496" max="10496" width="4.7109375" style="278" customWidth="1"/>
    <col min="10497" max="10497" width="31.5703125" style="278" customWidth="1"/>
    <col min="10498" max="10503" width="11.85546875" style="278" customWidth="1"/>
    <col min="10504" max="10504" width="13" style="278" customWidth="1"/>
    <col min="10505" max="10505" width="4.28515625" style="278" customWidth="1"/>
    <col min="10506" max="10751" width="8.85546875" style="278"/>
    <col min="10752" max="10752" width="4.7109375" style="278" customWidth="1"/>
    <col min="10753" max="10753" width="31.5703125" style="278" customWidth="1"/>
    <col min="10754" max="10759" width="11.85546875" style="278" customWidth="1"/>
    <col min="10760" max="10760" width="13" style="278" customWidth="1"/>
    <col min="10761" max="10761" width="4.28515625" style="278" customWidth="1"/>
    <col min="10762" max="11007" width="8.85546875" style="278"/>
    <col min="11008" max="11008" width="4.7109375" style="278" customWidth="1"/>
    <col min="11009" max="11009" width="31.5703125" style="278" customWidth="1"/>
    <col min="11010" max="11015" width="11.85546875" style="278" customWidth="1"/>
    <col min="11016" max="11016" width="13" style="278" customWidth="1"/>
    <col min="11017" max="11017" width="4.28515625" style="278" customWidth="1"/>
    <col min="11018" max="11263" width="8.85546875" style="278"/>
    <col min="11264" max="11264" width="4.7109375" style="278" customWidth="1"/>
    <col min="11265" max="11265" width="31.5703125" style="278" customWidth="1"/>
    <col min="11266" max="11271" width="11.85546875" style="278" customWidth="1"/>
    <col min="11272" max="11272" width="13" style="278" customWidth="1"/>
    <col min="11273" max="11273" width="4.28515625" style="278" customWidth="1"/>
    <col min="11274" max="11519" width="8.85546875" style="278"/>
    <col min="11520" max="11520" width="4.7109375" style="278" customWidth="1"/>
    <col min="11521" max="11521" width="31.5703125" style="278" customWidth="1"/>
    <col min="11522" max="11527" width="11.85546875" style="278" customWidth="1"/>
    <col min="11528" max="11528" width="13" style="278" customWidth="1"/>
    <col min="11529" max="11529" width="4.28515625" style="278" customWidth="1"/>
    <col min="11530" max="11775" width="8.85546875" style="278"/>
    <col min="11776" max="11776" width="4.7109375" style="278" customWidth="1"/>
    <col min="11777" max="11777" width="31.5703125" style="278" customWidth="1"/>
    <col min="11778" max="11783" width="11.85546875" style="278" customWidth="1"/>
    <col min="11784" max="11784" width="13" style="278" customWidth="1"/>
    <col min="11785" max="11785" width="4.28515625" style="278" customWidth="1"/>
    <col min="11786" max="12031" width="8.85546875" style="278"/>
    <col min="12032" max="12032" width="4.7109375" style="278" customWidth="1"/>
    <col min="12033" max="12033" width="31.5703125" style="278" customWidth="1"/>
    <col min="12034" max="12039" width="11.85546875" style="278" customWidth="1"/>
    <col min="12040" max="12040" width="13" style="278" customWidth="1"/>
    <col min="12041" max="12041" width="4.28515625" style="278" customWidth="1"/>
    <col min="12042" max="12287" width="8.85546875" style="278"/>
    <col min="12288" max="12288" width="4.7109375" style="278" customWidth="1"/>
    <col min="12289" max="12289" width="31.5703125" style="278" customWidth="1"/>
    <col min="12290" max="12295" width="11.85546875" style="278" customWidth="1"/>
    <col min="12296" max="12296" width="13" style="278" customWidth="1"/>
    <col min="12297" max="12297" width="4.28515625" style="278" customWidth="1"/>
    <col min="12298" max="12543" width="8.85546875" style="278"/>
    <col min="12544" max="12544" width="4.7109375" style="278" customWidth="1"/>
    <col min="12545" max="12545" width="31.5703125" style="278" customWidth="1"/>
    <col min="12546" max="12551" width="11.85546875" style="278" customWidth="1"/>
    <col min="12552" max="12552" width="13" style="278" customWidth="1"/>
    <col min="12553" max="12553" width="4.28515625" style="278" customWidth="1"/>
    <col min="12554" max="12799" width="8.85546875" style="278"/>
    <col min="12800" max="12800" width="4.7109375" style="278" customWidth="1"/>
    <col min="12801" max="12801" width="31.5703125" style="278" customWidth="1"/>
    <col min="12802" max="12807" width="11.85546875" style="278" customWidth="1"/>
    <col min="12808" max="12808" width="13" style="278" customWidth="1"/>
    <col min="12809" max="12809" width="4.28515625" style="278" customWidth="1"/>
    <col min="12810" max="13055" width="8.85546875" style="278"/>
    <col min="13056" max="13056" width="4.7109375" style="278" customWidth="1"/>
    <col min="13057" max="13057" width="31.5703125" style="278" customWidth="1"/>
    <col min="13058" max="13063" width="11.85546875" style="278" customWidth="1"/>
    <col min="13064" max="13064" width="13" style="278" customWidth="1"/>
    <col min="13065" max="13065" width="4.28515625" style="278" customWidth="1"/>
    <col min="13066" max="13311" width="8.85546875" style="278"/>
    <col min="13312" max="13312" width="4.7109375" style="278" customWidth="1"/>
    <col min="13313" max="13313" width="31.5703125" style="278" customWidth="1"/>
    <col min="13314" max="13319" width="11.85546875" style="278" customWidth="1"/>
    <col min="13320" max="13320" width="13" style="278" customWidth="1"/>
    <col min="13321" max="13321" width="4.28515625" style="278" customWidth="1"/>
    <col min="13322" max="13567" width="8.85546875" style="278"/>
    <col min="13568" max="13568" width="4.7109375" style="278" customWidth="1"/>
    <col min="13569" max="13569" width="31.5703125" style="278" customWidth="1"/>
    <col min="13570" max="13575" width="11.85546875" style="278" customWidth="1"/>
    <col min="13576" max="13576" width="13" style="278" customWidth="1"/>
    <col min="13577" max="13577" width="4.28515625" style="278" customWidth="1"/>
    <col min="13578" max="13823" width="8.85546875" style="278"/>
    <col min="13824" max="13824" width="4.7109375" style="278" customWidth="1"/>
    <col min="13825" max="13825" width="31.5703125" style="278" customWidth="1"/>
    <col min="13826" max="13831" width="11.85546875" style="278" customWidth="1"/>
    <col min="13832" max="13832" width="13" style="278" customWidth="1"/>
    <col min="13833" max="13833" width="4.28515625" style="278" customWidth="1"/>
    <col min="13834" max="14079" width="8.85546875" style="278"/>
    <col min="14080" max="14080" width="4.7109375" style="278" customWidth="1"/>
    <col min="14081" max="14081" width="31.5703125" style="278" customWidth="1"/>
    <col min="14082" max="14087" width="11.85546875" style="278" customWidth="1"/>
    <col min="14088" max="14088" width="13" style="278" customWidth="1"/>
    <col min="14089" max="14089" width="4.28515625" style="278" customWidth="1"/>
    <col min="14090" max="14335" width="8.85546875" style="278"/>
    <col min="14336" max="14336" width="4.7109375" style="278" customWidth="1"/>
    <col min="14337" max="14337" width="31.5703125" style="278" customWidth="1"/>
    <col min="14338" max="14343" width="11.85546875" style="278" customWidth="1"/>
    <col min="14344" max="14344" width="13" style="278" customWidth="1"/>
    <col min="14345" max="14345" width="4.28515625" style="278" customWidth="1"/>
    <col min="14346" max="14591" width="8.85546875" style="278"/>
    <col min="14592" max="14592" width="4.7109375" style="278" customWidth="1"/>
    <col min="14593" max="14593" width="31.5703125" style="278" customWidth="1"/>
    <col min="14594" max="14599" width="11.85546875" style="278" customWidth="1"/>
    <col min="14600" max="14600" width="13" style="278" customWidth="1"/>
    <col min="14601" max="14601" width="4.28515625" style="278" customWidth="1"/>
    <col min="14602" max="14847" width="8.85546875" style="278"/>
    <col min="14848" max="14848" width="4.7109375" style="278" customWidth="1"/>
    <col min="14849" max="14849" width="31.5703125" style="278" customWidth="1"/>
    <col min="14850" max="14855" width="11.85546875" style="278" customWidth="1"/>
    <col min="14856" max="14856" width="13" style="278" customWidth="1"/>
    <col min="14857" max="14857" width="4.28515625" style="278" customWidth="1"/>
    <col min="14858" max="15103" width="8.85546875" style="278"/>
    <col min="15104" max="15104" width="4.7109375" style="278" customWidth="1"/>
    <col min="15105" max="15105" width="31.5703125" style="278" customWidth="1"/>
    <col min="15106" max="15111" width="11.85546875" style="278" customWidth="1"/>
    <col min="15112" max="15112" width="13" style="278" customWidth="1"/>
    <col min="15113" max="15113" width="4.28515625" style="278" customWidth="1"/>
    <col min="15114" max="15359" width="8.85546875" style="278"/>
    <col min="15360" max="15360" width="4.7109375" style="278" customWidth="1"/>
    <col min="15361" max="15361" width="31.5703125" style="278" customWidth="1"/>
    <col min="15362" max="15367" width="11.85546875" style="278" customWidth="1"/>
    <col min="15368" max="15368" width="13" style="278" customWidth="1"/>
    <col min="15369" max="15369" width="4.28515625" style="278" customWidth="1"/>
    <col min="15370" max="15615" width="8.85546875" style="278"/>
    <col min="15616" max="15616" width="4.7109375" style="278" customWidth="1"/>
    <col min="15617" max="15617" width="31.5703125" style="278" customWidth="1"/>
    <col min="15618" max="15623" width="11.85546875" style="278" customWidth="1"/>
    <col min="15624" max="15624" width="13" style="278" customWidth="1"/>
    <col min="15625" max="15625" width="4.28515625" style="278" customWidth="1"/>
    <col min="15626" max="15871" width="8.85546875" style="278"/>
    <col min="15872" max="15872" width="4.7109375" style="278" customWidth="1"/>
    <col min="15873" max="15873" width="31.5703125" style="278" customWidth="1"/>
    <col min="15874" max="15879" width="11.85546875" style="278" customWidth="1"/>
    <col min="15880" max="15880" width="13" style="278" customWidth="1"/>
    <col min="15881" max="15881" width="4.28515625" style="278" customWidth="1"/>
    <col min="15882" max="16127" width="8.85546875" style="278"/>
    <col min="16128" max="16128" width="4.7109375" style="278" customWidth="1"/>
    <col min="16129" max="16129" width="31.5703125" style="278" customWidth="1"/>
    <col min="16130" max="16135" width="11.85546875" style="278" customWidth="1"/>
    <col min="16136" max="16136" width="13" style="278" customWidth="1"/>
    <col min="16137" max="16137" width="4.28515625" style="278" customWidth="1"/>
    <col min="16138" max="16384" width="8.85546875" style="278"/>
  </cols>
  <sheetData>
    <row r="1" spans="1:9" ht="34.5" customHeight="1" x14ac:dyDescent="0.2">
      <c r="A1" s="606" t="s">
        <v>707</v>
      </c>
      <c r="B1" s="607"/>
      <c r="C1" s="607"/>
      <c r="D1" s="607"/>
      <c r="E1" s="607"/>
      <c r="F1" s="607"/>
      <c r="G1" s="607"/>
      <c r="H1" s="607"/>
      <c r="I1" s="607"/>
    </row>
    <row r="2" spans="1:9" ht="14.25" thickBot="1" x14ac:dyDescent="0.3">
      <c r="H2" s="608" t="str">
        <f>'[1]2. sz tájékoztató t'!J2</f>
        <v>Forintban!</v>
      </c>
      <c r="I2" s="608"/>
    </row>
    <row r="3" spans="1:9" ht="13.5" thickBot="1" x14ac:dyDescent="0.25">
      <c r="A3" s="609" t="s">
        <v>292</v>
      </c>
      <c r="B3" s="611" t="s">
        <v>649</v>
      </c>
      <c r="C3" s="613" t="s">
        <v>650</v>
      </c>
      <c r="D3" s="615" t="s">
        <v>651</v>
      </c>
      <c r="E3" s="616"/>
      <c r="F3" s="616"/>
      <c r="G3" s="616"/>
      <c r="H3" s="616"/>
      <c r="I3" s="617" t="s">
        <v>652</v>
      </c>
    </row>
    <row r="4" spans="1:9" s="425" customFormat="1" ht="42" customHeight="1" thickBot="1" x14ac:dyDescent="0.3">
      <c r="A4" s="610"/>
      <c r="B4" s="612"/>
      <c r="C4" s="614"/>
      <c r="D4" s="423" t="s">
        <v>653</v>
      </c>
      <c r="E4" s="423" t="s">
        <v>654</v>
      </c>
      <c r="F4" s="423" t="s">
        <v>655</v>
      </c>
      <c r="G4" s="424" t="s">
        <v>656</v>
      </c>
      <c r="H4" s="424" t="s">
        <v>657</v>
      </c>
      <c r="I4" s="618"/>
    </row>
    <row r="5" spans="1:9" s="425" customFormat="1" ht="12" customHeight="1" thickBot="1" x14ac:dyDescent="0.3">
      <c r="A5" s="426">
        <v>1</v>
      </c>
      <c r="B5" s="427">
        <v>2</v>
      </c>
      <c r="C5" s="427">
        <v>3</v>
      </c>
      <c r="D5" s="427">
        <v>4</v>
      </c>
      <c r="E5" s="427">
        <v>5</v>
      </c>
      <c r="F5" s="427">
        <v>6</v>
      </c>
      <c r="G5" s="427">
        <v>7</v>
      </c>
      <c r="H5" s="427" t="s">
        <v>658</v>
      </c>
      <c r="I5" s="428" t="s">
        <v>659</v>
      </c>
    </row>
    <row r="6" spans="1:9" s="425" customFormat="1" ht="18" customHeight="1" x14ac:dyDescent="0.25">
      <c r="A6" s="619" t="s">
        <v>660</v>
      </c>
      <c r="B6" s="620"/>
      <c r="C6" s="620"/>
      <c r="D6" s="620"/>
      <c r="E6" s="620"/>
      <c r="F6" s="620"/>
      <c r="G6" s="620"/>
      <c r="H6" s="620"/>
      <c r="I6" s="621"/>
    </row>
    <row r="7" spans="1:9" ht="15.95" customHeight="1" x14ac:dyDescent="0.2">
      <c r="A7" s="429" t="s">
        <v>1</v>
      </c>
      <c r="B7" s="430" t="s">
        <v>661</v>
      </c>
      <c r="C7" s="431"/>
      <c r="D7" s="431"/>
      <c r="E7" s="431"/>
      <c r="F7" s="431"/>
      <c r="G7" s="432"/>
      <c r="H7" s="433">
        <f t="shared" ref="H7:H13" si="0">SUM(D7:G7)</f>
        <v>0</v>
      </c>
      <c r="I7" s="434">
        <f t="shared" ref="I7:I13" si="1">C7+H7</f>
        <v>0</v>
      </c>
    </row>
    <row r="8" spans="1:9" ht="22.5" x14ac:dyDescent="0.2">
      <c r="A8" s="429" t="s">
        <v>6</v>
      </c>
      <c r="B8" s="430" t="s">
        <v>662</v>
      </c>
      <c r="C8" s="431"/>
      <c r="D8" s="431"/>
      <c r="E8" s="431"/>
      <c r="F8" s="431"/>
      <c r="G8" s="432"/>
      <c r="H8" s="433">
        <f t="shared" si="0"/>
        <v>0</v>
      </c>
      <c r="I8" s="434">
        <f t="shared" si="1"/>
        <v>0</v>
      </c>
    </row>
    <row r="9" spans="1:9" ht="22.5" x14ac:dyDescent="0.2">
      <c r="A9" s="429" t="s">
        <v>12</v>
      </c>
      <c r="B9" s="430" t="s">
        <v>663</v>
      </c>
      <c r="C9" s="431"/>
      <c r="D9" s="431"/>
      <c r="E9" s="431"/>
      <c r="F9" s="431"/>
      <c r="G9" s="432"/>
      <c r="H9" s="433">
        <f t="shared" si="0"/>
        <v>0</v>
      </c>
      <c r="I9" s="434">
        <f t="shared" si="1"/>
        <v>0</v>
      </c>
    </row>
    <row r="10" spans="1:9" ht="15.95" customHeight="1" x14ac:dyDescent="0.2">
      <c r="A10" s="429" t="s">
        <v>14</v>
      </c>
      <c r="B10" s="430" t="s">
        <v>664</v>
      </c>
      <c r="C10" s="431"/>
      <c r="D10" s="431"/>
      <c r="E10" s="431"/>
      <c r="F10" s="431"/>
      <c r="G10" s="432"/>
      <c r="H10" s="433">
        <f t="shared" si="0"/>
        <v>0</v>
      </c>
      <c r="I10" s="434">
        <f t="shared" si="1"/>
        <v>0</v>
      </c>
    </row>
    <row r="11" spans="1:9" ht="22.5" x14ac:dyDescent="0.2">
      <c r="A11" s="429" t="s">
        <v>18</v>
      </c>
      <c r="B11" s="430" t="s">
        <v>665</v>
      </c>
      <c r="C11" s="431"/>
      <c r="D11" s="431"/>
      <c r="E11" s="431"/>
      <c r="F11" s="431"/>
      <c r="G11" s="432"/>
      <c r="H11" s="433">
        <f t="shared" si="0"/>
        <v>0</v>
      </c>
      <c r="I11" s="434">
        <f t="shared" si="1"/>
        <v>0</v>
      </c>
    </row>
    <row r="12" spans="1:9" ht="15.95" customHeight="1" x14ac:dyDescent="0.2">
      <c r="A12" s="435" t="s">
        <v>25</v>
      </c>
      <c r="B12" s="436" t="s">
        <v>666</v>
      </c>
      <c r="C12" s="437">
        <v>448614</v>
      </c>
      <c r="D12" s="437"/>
      <c r="E12" s="437"/>
      <c r="F12" s="437"/>
      <c r="G12" s="438"/>
      <c r="H12" s="433">
        <f t="shared" si="0"/>
        <v>0</v>
      </c>
      <c r="I12" s="434">
        <f t="shared" si="1"/>
        <v>448614</v>
      </c>
    </row>
    <row r="13" spans="1:9" ht="15.95" customHeight="1" thickBot="1" x14ac:dyDescent="0.25">
      <c r="A13" s="439" t="s">
        <v>27</v>
      </c>
      <c r="B13" s="440" t="s">
        <v>667</v>
      </c>
      <c r="C13" s="441"/>
      <c r="D13" s="441"/>
      <c r="E13" s="441"/>
      <c r="F13" s="441"/>
      <c r="G13" s="442"/>
      <c r="H13" s="433">
        <f t="shared" si="0"/>
        <v>0</v>
      </c>
      <c r="I13" s="434">
        <f t="shared" si="1"/>
        <v>0</v>
      </c>
    </row>
    <row r="14" spans="1:9" s="446" customFormat="1" ht="18" customHeight="1" thickBot="1" x14ac:dyDescent="0.25">
      <c r="A14" s="622" t="s">
        <v>668</v>
      </c>
      <c r="B14" s="623"/>
      <c r="C14" s="443">
        <f t="shared" ref="C14:I14" si="2">SUM(C7:C13)</f>
        <v>448614</v>
      </c>
      <c r="D14" s="443">
        <f>SUM(D7:D13)</f>
        <v>0</v>
      </c>
      <c r="E14" s="443">
        <f t="shared" si="2"/>
        <v>0</v>
      </c>
      <c r="F14" s="443">
        <f t="shared" si="2"/>
        <v>0</v>
      </c>
      <c r="G14" s="444">
        <f t="shared" si="2"/>
        <v>0</v>
      </c>
      <c r="H14" s="444">
        <f t="shared" si="2"/>
        <v>0</v>
      </c>
      <c r="I14" s="445">
        <f t="shared" si="2"/>
        <v>448614</v>
      </c>
    </row>
    <row r="15" spans="1:9" s="447" customFormat="1" ht="18" customHeight="1" x14ac:dyDescent="0.2">
      <c r="A15" s="619" t="s">
        <v>669</v>
      </c>
      <c r="B15" s="620"/>
      <c r="C15" s="620"/>
      <c r="D15" s="620"/>
      <c r="E15" s="620"/>
      <c r="F15" s="620"/>
      <c r="G15" s="620"/>
      <c r="H15" s="620"/>
      <c r="I15" s="621"/>
    </row>
    <row r="16" spans="1:9" s="447" customFormat="1" x14ac:dyDescent="0.2">
      <c r="A16" s="429" t="s">
        <v>1</v>
      </c>
      <c r="B16" s="430" t="s">
        <v>670</v>
      </c>
      <c r="C16" s="431"/>
      <c r="D16" s="431"/>
      <c r="E16" s="431"/>
      <c r="F16" s="431"/>
      <c r="G16" s="432"/>
      <c r="H16" s="433">
        <f>SUM(D16:G16)</f>
        <v>0</v>
      </c>
      <c r="I16" s="434">
        <f>C16+H16</f>
        <v>0</v>
      </c>
    </row>
    <row r="17" spans="1:9" ht="13.5" thickBot="1" x14ac:dyDescent="0.25">
      <c r="A17" s="439" t="s">
        <v>6</v>
      </c>
      <c r="B17" s="440" t="s">
        <v>667</v>
      </c>
      <c r="C17" s="441"/>
      <c r="D17" s="441"/>
      <c r="E17" s="441"/>
      <c r="F17" s="441"/>
      <c r="G17" s="442"/>
      <c r="H17" s="433">
        <f>SUM(D17:G17)</f>
        <v>0</v>
      </c>
      <c r="I17" s="448">
        <f>C17+H17</f>
        <v>0</v>
      </c>
    </row>
    <row r="18" spans="1:9" ht="15.95" customHeight="1" thickBot="1" x14ac:dyDescent="0.25">
      <c r="A18" s="622" t="s">
        <v>671</v>
      </c>
      <c r="B18" s="623"/>
      <c r="C18" s="443">
        <f t="shared" ref="C18:I18" si="3">SUM(C16:C17)</f>
        <v>0</v>
      </c>
      <c r="D18" s="443">
        <f t="shared" si="3"/>
        <v>0</v>
      </c>
      <c r="E18" s="443">
        <f t="shared" si="3"/>
        <v>0</v>
      </c>
      <c r="F18" s="443">
        <f t="shared" si="3"/>
        <v>0</v>
      </c>
      <c r="G18" s="444">
        <f t="shared" si="3"/>
        <v>0</v>
      </c>
      <c r="H18" s="444">
        <f t="shared" si="3"/>
        <v>0</v>
      </c>
      <c r="I18" s="445">
        <f t="shared" si="3"/>
        <v>0</v>
      </c>
    </row>
    <row r="19" spans="1:9" ht="18" customHeight="1" thickBot="1" x14ac:dyDescent="0.25">
      <c r="A19" s="624" t="s">
        <v>672</v>
      </c>
      <c r="B19" s="625"/>
      <c r="C19" s="449">
        <f t="shared" ref="C19:I19" si="4">C14+C18</f>
        <v>448614</v>
      </c>
      <c r="D19" s="449">
        <f t="shared" si="4"/>
        <v>0</v>
      </c>
      <c r="E19" s="449">
        <f t="shared" si="4"/>
        <v>0</v>
      </c>
      <c r="F19" s="449">
        <f t="shared" si="4"/>
        <v>0</v>
      </c>
      <c r="G19" s="449">
        <f t="shared" si="4"/>
        <v>0</v>
      </c>
      <c r="H19" s="449">
        <f t="shared" si="4"/>
        <v>0</v>
      </c>
      <c r="I19" s="445">
        <f t="shared" si="4"/>
        <v>448614</v>
      </c>
    </row>
  </sheetData>
  <mergeCells count="12">
    <mergeCell ref="A6:I6"/>
    <mergeCell ref="A14:B14"/>
    <mergeCell ref="A15:I15"/>
    <mergeCell ref="A18:B18"/>
    <mergeCell ref="A19:B19"/>
    <mergeCell ref="A1:I1"/>
    <mergeCell ref="H2:I2"/>
    <mergeCell ref="A3:A4"/>
    <mergeCell ref="B3:B4"/>
    <mergeCell ref="C3:C4"/>
    <mergeCell ref="D3:H3"/>
    <mergeCell ref="I3:I4"/>
  </mergeCells>
  <printOptions horizontalCentered="1"/>
  <pageMargins left="0.78740157480314965" right="0.78740157480314965" top="1.1811023622047245" bottom="0.98425196850393704" header="0.78740157480314965" footer="0.78740157480314965"/>
  <pageSetup paperSize="9" scale="95" orientation="landscape" horizontalDpi="300" verticalDpi="300" r:id="rId1"/>
  <headerFooter alignWithMargins="0">
    <oddHeader>&amp;C&amp;"Times New Roman CE,Félkövér dőlt"&amp;12
&amp;R&amp;"Times New Roman CE,Félkövér dőlt"&amp;12 9. melléklet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E23"/>
  <sheetViews>
    <sheetView zoomScaleNormal="100" workbookViewId="0">
      <selection activeCell="E4" sqref="E4"/>
    </sheetView>
  </sheetViews>
  <sheetFormatPr defaultRowHeight="12.75" x14ac:dyDescent="0.2"/>
  <cols>
    <col min="1" max="1" width="8.85546875" style="278"/>
    <col min="2" max="2" width="50" style="278" customWidth="1"/>
    <col min="3" max="5" width="21.42578125" style="278" customWidth="1"/>
    <col min="6" max="256" width="8.85546875" style="278"/>
    <col min="257" max="257" width="50" style="278" customWidth="1"/>
    <col min="258" max="260" width="21.42578125" style="278" customWidth="1"/>
    <col min="261" max="261" width="4.7109375" style="278" customWidth="1"/>
    <col min="262" max="512" width="8.85546875" style="278"/>
    <col min="513" max="513" width="50" style="278" customWidth="1"/>
    <col min="514" max="516" width="21.42578125" style="278" customWidth="1"/>
    <col min="517" max="517" width="4.7109375" style="278" customWidth="1"/>
    <col min="518" max="768" width="8.85546875" style="278"/>
    <col min="769" max="769" width="50" style="278" customWidth="1"/>
    <col min="770" max="772" width="21.42578125" style="278" customWidth="1"/>
    <col min="773" max="773" width="4.7109375" style="278" customWidth="1"/>
    <col min="774" max="1024" width="8.85546875" style="278"/>
    <col min="1025" max="1025" width="50" style="278" customWidth="1"/>
    <col min="1026" max="1028" width="21.42578125" style="278" customWidth="1"/>
    <col min="1029" max="1029" width="4.7109375" style="278" customWidth="1"/>
    <col min="1030" max="1280" width="8.85546875" style="278"/>
    <col min="1281" max="1281" width="50" style="278" customWidth="1"/>
    <col min="1282" max="1284" width="21.42578125" style="278" customWidth="1"/>
    <col min="1285" max="1285" width="4.7109375" style="278" customWidth="1"/>
    <col min="1286" max="1536" width="8.85546875" style="278"/>
    <col min="1537" max="1537" width="50" style="278" customWidth="1"/>
    <col min="1538" max="1540" width="21.42578125" style="278" customWidth="1"/>
    <col min="1541" max="1541" width="4.7109375" style="278" customWidth="1"/>
    <col min="1542" max="1792" width="8.85546875" style="278"/>
    <col min="1793" max="1793" width="50" style="278" customWidth="1"/>
    <col min="1794" max="1796" width="21.42578125" style="278" customWidth="1"/>
    <col min="1797" max="1797" width="4.7109375" style="278" customWidth="1"/>
    <col min="1798" max="2048" width="8.85546875" style="278"/>
    <col min="2049" max="2049" width="50" style="278" customWidth="1"/>
    <col min="2050" max="2052" width="21.42578125" style="278" customWidth="1"/>
    <col min="2053" max="2053" width="4.7109375" style="278" customWidth="1"/>
    <col min="2054" max="2304" width="8.85546875" style="278"/>
    <col min="2305" max="2305" width="50" style="278" customWidth="1"/>
    <col min="2306" max="2308" width="21.42578125" style="278" customWidth="1"/>
    <col min="2309" max="2309" width="4.7109375" style="278" customWidth="1"/>
    <col min="2310" max="2560" width="8.85546875" style="278"/>
    <col min="2561" max="2561" width="50" style="278" customWidth="1"/>
    <col min="2562" max="2564" width="21.42578125" style="278" customWidth="1"/>
    <col min="2565" max="2565" width="4.7109375" style="278" customWidth="1"/>
    <col min="2566" max="2816" width="8.85546875" style="278"/>
    <col min="2817" max="2817" width="50" style="278" customWidth="1"/>
    <col min="2818" max="2820" width="21.42578125" style="278" customWidth="1"/>
    <col min="2821" max="2821" width="4.7109375" style="278" customWidth="1"/>
    <col min="2822" max="3072" width="8.85546875" style="278"/>
    <col min="3073" max="3073" width="50" style="278" customWidth="1"/>
    <col min="3074" max="3076" width="21.42578125" style="278" customWidth="1"/>
    <col min="3077" max="3077" width="4.7109375" style="278" customWidth="1"/>
    <col min="3078" max="3328" width="8.85546875" style="278"/>
    <col min="3329" max="3329" width="50" style="278" customWidth="1"/>
    <col min="3330" max="3332" width="21.42578125" style="278" customWidth="1"/>
    <col min="3333" max="3333" width="4.7109375" style="278" customWidth="1"/>
    <col min="3334" max="3584" width="8.85546875" style="278"/>
    <col min="3585" max="3585" width="50" style="278" customWidth="1"/>
    <col min="3586" max="3588" width="21.42578125" style="278" customWidth="1"/>
    <col min="3589" max="3589" width="4.7109375" style="278" customWidth="1"/>
    <col min="3590" max="3840" width="8.85546875" style="278"/>
    <col min="3841" max="3841" width="50" style="278" customWidth="1"/>
    <col min="3842" max="3844" width="21.42578125" style="278" customWidth="1"/>
    <col min="3845" max="3845" width="4.7109375" style="278" customWidth="1"/>
    <col min="3846" max="4096" width="8.85546875" style="278"/>
    <col min="4097" max="4097" width="50" style="278" customWidth="1"/>
    <col min="4098" max="4100" width="21.42578125" style="278" customWidth="1"/>
    <col min="4101" max="4101" width="4.7109375" style="278" customWidth="1"/>
    <col min="4102" max="4352" width="8.85546875" style="278"/>
    <col min="4353" max="4353" width="50" style="278" customWidth="1"/>
    <col min="4354" max="4356" width="21.42578125" style="278" customWidth="1"/>
    <col min="4357" max="4357" width="4.7109375" style="278" customWidth="1"/>
    <col min="4358" max="4608" width="8.85546875" style="278"/>
    <col min="4609" max="4609" width="50" style="278" customWidth="1"/>
    <col min="4610" max="4612" width="21.42578125" style="278" customWidth="1"/>
    <col min="4613" max="4613" width="4.7109375" style="278" customWidth="1"/>
    <col min="4614" max="4864" width="8.85546875" style="278"/>
    <col min="4865" max="4865" width="50" style="278" customWidth="1"/>
    <col min="4866" max="4868" width="21.42578125" style="278" customWidth="1"/>
    <col min="4869" max="4869" width="4.7109375" style="278" customWidth="1"/>
    <col min="4870" max="5120" width="8.85546875" style="278"/>
    <col min="5121" max="5121" width="50" style="278" customWidth="1"/>
    <col min="5122" max="5124" width="21.42578125" style="278" customWidth="1"/>
    <col min="5125" max="5125" width="4.7109375" style="278" customWidth="1"/>
    <col min="5126" max="5376" width="8.85546875" style="278"/>
    <col min="5377" max="5377" width="50" style="278" customWidth="1"/>
    <col min="5378" max="5380" width="21.42578125" style="278" customWidth="1"/>
    <col min="5381" max="5381" width="4.7109375" style="278" customWidth="1"/>
    <col min="5382" max="5632" width="8.85546875" style="278"/>
    <col min="5633" max="5633" width="50" style="278" customWidth="1"/>
    <col min="5634" max="5636" width="21.42578125" style="278" customWidth="1"/>
    <col min="5637" max="5637" width="4.7109375" style="278" customWidth="1"/>
    <col min="5638" max="5888" width="8.85546875" style="278"/>
    <col min="5889" max="5889" width="50" style="278" customWidth="1"/>
    <col min="5890" max="5892" width="21.42578125" style="278" customWidth="1"/>
    <col min="5893" max="5893" width="4.7109375" style="278" customWidth="1"/>
    <col min="5894" max="6144" width="8.85546875" style="278"/>
    <col min="6145" max="6145" width="50" style="278" customWidth="1"/>
    <col min="6146" max="6148" width="21.42578125" style="278" customWidth="1"/>
    <col min="6149" max="6149" width="4.7109375" style="278" customWidth="1"/>
    <col min="6150" max="6400" width="8.85546875" style="278"/>
    <col min="6401" max="6401" width="50" style="278" customWidth="1"/>
    <col min="6402" max="6404" width="21.42578125" style="278" customWidth="1"/>
    <col min="6405" max="6405" width="4.7109375" style="278" customWidth="1"/>
    <col min="6406" max="6656" width="8.85546875" style="278"/>
    <col min="6657" max="6657" width="50" style="278" customWidth="1"/>
    <col min="6658" max="6660" width="21.42578125" style="278" customWidth="1"/>
    <col min="6661" max="6661" width="4.7109375" style="278" customWidth="1"/>
    <col min="6662" max="6912" width="8.85546875" style="278"/>
    <col min="6913" max="6913" width="50" style="278" customWidth="1"/>
    <col min="6914" max="6916" width="21.42578125" style="278" customWidth="1"/>
    <col min="6917" max="6917" width="4.7109375" style="278" customWidth="1"/>
    <col min="6918" max="7168" width="8.85546875" style="278"/>
    <col min="7169" max="7169" width="50" style="278" customWidth="1"/>
    <col min="7170" max="7172" width="21.42578125" style="278" customWidth="1"/>
    <col min="7173" max="7173" width="4.7109375" style="278" customWidth="1"/>
    <col min="7174" max="7424" width="8.85546875" style="278"/>
    <col min="7425" max="7425" width="50" style="278" customWidth="1"/>
    <col min="7426" max="7428" width="21.42578125" style="278" customWidth="1"/>
    <col min="7429" max="7429" width="4.7109375" style="278" customWidth="1"/>
    <col min="7430" max="7680" width="8.85546875" style="278"/>
    <col min="7681" max="7681" width="50" style="278" customWidth="1"/>
    <col min="7682" max="7684" width="21.42578125" style="278" customWidth="1"/>
    <col min="7685" max="7685" width="4.7109375" style="278" customWidth="1"/>
    <col min="7686" max="7936" width="8.85546875" style="278"/>
    <col min="7937" max="7937" width="50" style="278" customWidth="1"/>
    <col min="7938" max="7940" width="21.42578125" style="278" customWidth="1"/>
    <col min="7941" max="7941" width="4.7109375" style="278" customWidth="1"/>
    <col min="7942" max="8192" width="8.85546875" style="278"/>
    <col min="8193" max="8193" width="50" style="278" customWidth="1"/>
    <col min="8194" max="8196" width="21.42578125" style="278" customWidth="1"/>
    <col min="8197" max="8197" width="4.7109375" style="278" customWidth="1"/>
    <col min="8198" max="8448" width="8.85546875" style="278"/>
    <col min="8449" max="8449" width="50" style="278" customWidth="1"/>
    <col min="8450" max="8452" width="21.42578125" style="278" customWidth="1"/>
    <col min="8453" max="8453" width="4.7109375" style="278" customWidth="1"/>
    <col min="8454" max="8704" width="8.85546875" style="278"/>
    <col min="8705" max="8705" width="50" style="278" customWidth="1"/>
    <col min="8706" max="8708" width="21.42578125" style="278" customWidth="1"/>
    <col min="8709" max="8709" width="4.7109375" style="278" customWidth="1"/>
    <col min="8710" max="8960" width="8.85546875" style="278"/>
    <col min="8961" max="8961" width="50" style="278" customWidth="1"/>
    <col min="8962" max="8964" width="21.42578125" style="278" customWidth="1"/>
    <col min="8965" max="8965" width="4.7109375" style="278" customWidth="1"/>
    <col min="8966" max="9216" width="8.85546875" style="278"/>
    <col min="9217" max="9217" width="50" style="278" customWidth="1"/>
    <col min="9218" max="9220" width="21.42578125" style="278" customWidth="1"/>
    <col min="9221" max="9221" width="4.7109375" style="278" customWidth="1"/>
    <col min="9222" max="9472" width="8.85546875" style="278"/>
    <col min="9473" max="9473" width="50" style="278" customWidth="1"/>
    <col min="9474" max="9476" width="21.42578125" style="278" customWidth="1"/>
    <col min="9477" max="9477" width="4.7109375" style="278" customWidth="1"/>
    <col min="9478" max="9728" width="8.85546875" style="278"/>
    <col min="9729" max="9729" width="50" style="278" customWidth="1"/>
    <col min="9730" max="9732" width="21.42578125" style="278" customWidth="1"/>
    <col min="9733" max="9733" width="4.7109375" style="278" customWidth="1"/>
    <col min="9734" max="9984" width="8.85546875" style="278"/>
    <col min="9985" max="9985" width="50" style="278" customWidth="1"/>
    <col min="9986" max="9988" width="21.42578125" style="278" customWidth="1"/>
    <col min="9989" max="9989" width="4.7109375" style="278" customWidth="1"/>
    <col min="9990" max="10240" width="8.85546875" style="278"/>
    <col min="10241" max="10241" width="50" style="278" customWidth="1"/>
    <col min="10242" max="10244" width="21.42578125" style="278" customWidth="1"/>
    <col min="10245" max="10245" width="4.7109375" style="278" customWidth="1"/>
    <col min="10246" max="10496" width="8.85546875" style="278"/>
    <col min="10497" max="10497" width="50" style="278" customWidth="1"/>
    <col min="10498" max="10500" width="21.42578125" style="278" customWidth="1"/>
    <col min="10501" max="10501" width="4.7109375" style="278" customWidth="1"/>
    <col min="10502" max="10752" width="8.85546875" style="278"/>
    <col min="10753" max="10753" width="50" style="278" customWidth="1"/>
    <col min="10754" max="10756" width="21.42578125" style="278" customWidth="1"/>
    <col min="10757" max="10757" width="4.7109375" style="278" customWidth="1"/>
    <col min="10758" max="11008" width="8.85546875" style="278"/>
    <col min="11009" max="11009" width="50" style="278" customWidth="1"/>
    <col min="11010" max="11012" width="21.42578125" style="278" customWidth="1"/>
    <col min="11013" max="11013" width="4.7109375" style="278" customWidth="1"/>
    <col min="11014" max="11264" width="8.85546875" style="278"/>
    <col min="11265" max="11265" width="50" style="278" customWidth="1"/>
    <col min="11266" max="11268" width="21.42578125" style="278" customWidth="1"/>
    <col min="11269" max="11269" width="4.7109375" style="278" customWidth="1"/>
    <col min="11270" max="11520" width="8.85546875" style="278"/>
    <col min="11521" max="11521" width="50" style="278" customWidth="1"/>
    <col min="11522" max="11524" width="21.42578125" style="278" customWidth="1"/>
    <col min="11525" max="11525" width="4.7109375" style="278" customWidth="1"/>
    <col min="11526" max="11776" width="8.85546875" style="278"/>
    <col min="11777" max="11777" width="50" style="278" customWidth="1"/>
    <col min="11778" max="11780" width="21.42578125" style="278" customWidth="1"/>
    <col min="11781" max="11781" width="4.7109375" style="278" customWidth="1"/>
    <col min="11782" max="12032" width="8.85546875" style="278"/>
    <col min="12033" max="12033" width="50" style="278" customWidth="1"/>
    <col min="12034" max="12036" width="21.42578125" style="278" customWidth="1"/>
    <col min="12037" max="12037" width="4.7109375" style="278" customWidth="1"/>
    <col min="12038" max="12288" width="8.85546875" style="278"/>
    <col min="12289" max="12289" width="50" style="278" customWidth="1"/>
    <col min="12290" max="12292" width="21.42578125" style="278" customWidth="1"/>
    <col min="12293" max="12293" width="4.7109375" style="278" customWidth="1"/>
    <col min="12294" max="12544" width="8.85546875" style="278"/>
    <col min="12545" max="12545" width="50" style="278" customWidth="1"/>
    <col min="12546" max="12548" width="21.42578125" style="278" customWidth="1"/>
    <col min="12549" max="12549" width="4.7109375" style="278" customWidth="1"/>
    <col min="12550" max="12800" width="8.85546875" style="278"/>
    <col min="12801" max="12801" width="50" style="278" customWidth="1"/>
    <col min="12802" max="12804" width="21.42578125" style="278" customWidth="1"/>
    <col min="12805" max="12805" width="4.7109375" style="278" customWidth="1"/>
    <col min="12806" max="13056" width="8.85546875" style="278"/>
    <col min="13057" max="13057" width="50" style="278" customWidth="1"/>
    <col min="13058" max="13060" width="21.42578125" style="278" customWidth="1"/>
    <col min="13061" max="13061" width="4.7109375" style="278" customWidth="1"/>
    <col min="13062" max="13312" width="8.85546875" style="278"/>
    <col min="13313" max="13313" width="50" style="278" customWidth="1"/>
    <col min="13314" max="13316" width="21.42578125" style="278" customWidth="1"/>
    <col min="13317" max="13317" width="4.7109375" style="278" customWidth="1"/>
    <col min="13318" max="13568" width="8.85546875" style="278"/>
    <col min="13569" max="13569" width="50" style="278" customWidth="1"/>
    <col min="13570" max="13572" width="21.42578125" style="278" customWidth="1"/>
    <col min="13573" max="13573" width="4.7109375" style="278" customWidth="1"/>
    <col min="13574" max="13824" width="8.85546875" style="278"/>
    <col min="13825" max="13825" width="50" style="278" customWidth="1"/>
    <col min="13826" max="13828" width="21.42578125" style="278" customWidth="1"/>
    <col min="13829" max="13829" width="4.7109375" style="278" customWidth="1"/>
    <col min="13830" max="14080" width="8.85546875" style="278"/>
    <col min="14081" max="14081" width="50" style="278" customWidth="1"/>
    <col min="14082" max="14084" width="21.42578125" style="278" customWidth="1"/>
    <col min="14085" max="14085" width="4.7109375" style="278" customWidth="1"/>
    <col min="14086" max="14336" width="8.85546875" style="278"/>
    <col min="14337" max="14337" width="50" style="278" customWidth="1"/>
    <col min="14338" max="14340" width="21.42578125" style="278" customWidth="1"/>
    <col min="14341" max="14341" width="4.7109375" style="278" customWidth="1"/>
    <col min="14342" max="14592" width="8.85546875" style="278"/>
    <col min="14593" max="14593" width="50" style="278" customWidth="1"/>
    <col min="14594" max="14596" width="21.42578125" style="278" customWidth="1"/>
    <col min="14597" max="14597" width="4.7109375" style="278" customWidth="1"/>
    <col min="14598" max="14848" width="8.85546875" style="278"/>
    <col min="14849" max="14849" width="50" style="278" customWidth="1"/>
    <col min="14850" max="14852" width="21.42578125" style="278" customWidth="1"/>
    <col min="14853" max="14853" width="4.7109375" style="278" customWidth="1"/>
    <col min="14854" max="15104" width="8.85546875" style="278"/>
    <col min="15105" max="15105" width="50" style="278" customWidth="1"/>
    <col min="15106" max="15108" width="21.42578125" style="278" customWidth="1"/>
    <col min="15109" max="15109" width="4.7109375" style="278" customWidth="1"/>
    <col min="15110" max="15360" width="8.85546875" style="278"/>
    <col min="15361" max="15361" width="50" style="278" customWidth="1"/>
    <col min="15362" max="15364" width="21.42578125" style="278" customWidth="1"/>
    <col min="15365" max="15365" width="4.7109375" style="278" customWidth="1"/>
    <col min="15366" max="15616" width="8.85546875" style="278"/>
    <col min="15617" max="15617" width="50" style="278" customWidth="1"/>
    <col min="15618" max="15620" width="21.42578125" style="278" customWidth="1"/>
    <col min="15621" max="15621" width="4.7109375" style="278" customWidth="1"/>
    <col min="15622" max="15872" width="8.85546875" style="278"/>
    <col min="15873" max="15873" width="50" style="278" customWidth="1"/>
    <col min="15874" max="15876" width="21.42578125" style="278" customWidth="1"/>
    <col min="15877" max="15877" width="4.7109375" style="278" customWidth="1"/>
    <col min="15878" max="16128" width="8.85546875" style="278"/>
    <col min="16129" max="16129" width="50" style="278" customWidth="1"/>
    <col min="16130" max="16132" width="21.42578125" style="278" customWidth="1"/>
    <col min="16133" max="16133" width="4.7109375" style="278" customWidth="1"/>
    <col min="16134" max="16384" width="8.85546875" style="278"/>
  </cols>
  <sheetData>
    <row r="1" spans="1:5" ht="12.75" customHeight="1" x14ac:dyDescent="0.2">
      <c r="A1" s="450"/>
    </row>
    <row r="2" spans="1:5" ht="58.5" customHeight="1" x14ac:dyDescent="0.2">
      <c r="A2" s="626" t="s">
        <v>673</v>
      </c>
      <c r="B2" s="626"/>
      <c r="C2" s="626"/>
      <c r="D2" s="626"/>
      <c r="E2" s="626"/>
    </row>
    <row r="3" spans="1:5" ht="16.5" thickBot="1" x14ac:dyDescent="0.3">
      <c r="A3" s="451"/>
    </row>
    <row r="4" spans="1:5" ht="79.5" thickBot="1" x14ac:dyDescent="0.25">
      <c r="A4" s="452" t="s">
        <v>327</v>
      </c>
      <c r="B4" s="453" t="s">
        <v>674</v>
      </c>
      <c r="C4" s="453" t="s">
        <v>675</v>
      </c>
      <c r="D4" s="453" t="s">
        <v>676</v>
      </c>
      <c r="E4" s="454" t="s">
        <v>677</v>
      </c>
    </row>
    <row r="5" spans="1:5" ht="15.75" x14ac:dyDescent="0.2">
      <c r="A5" s="455" t="s">
        <v>1</v>
      </c>
      <c r="B5" s="456"/>
      <c r="C5" s="457"/>
      <c r="D5" s="458"/>
      <c r="E5" s="459"/>
    </row>
    <row r="6" spans="1:5" ht="15.75" x14ac:dyDescent="0.2">
      <c r="A6" s="460" t="s">
        <v>6</v>
      </c>
      <c r="B6" s="461"/>
      <c r="C6" s="462"/>
      <c r="D6" s="463"/>
      <c r="E6" s="464"/>
    </row>
    <row r="7" spans="1:5" ht="15.75" x14ac:dyDescent="0.2">
      <c r="A7" s="460" t="s">
        <v>12</v>
      </c>
      <c r="B7" s="461"/>
      <c r="C7" s="462"/>
      <c r="D7" s="463"/>
      <c r="E7" s="464"/>
    </row>
    <row r="8" spans="1:5" ht="15.75" x14ac:dyDescent="0.2">
      <c r="A8" s="460" t="s">
        <v>14</v>
      </c>
      <c r="B8" s="461"/>
      <c r="C8" s="462"/>
      <c r="D8" s="463"/>
      <c r="E8" s="464"/>
    </row>
    <row r="9" spans="1:5" ht="15.75" x14ac:dyDescent="0.2">
      <c r="A9" s="460" t="s">
        <v>18</v>
      </c>
      <c r="B9" s="461"/>
      <c r="C9" s="462"/>
      <c r="D9" s="463"/>
      <c r="E9" s="464"/>
    </row>
    <row r="10" spans="1:5" ht="15.75" x14ac:dyDescent="0.2">
      <c r="A10" s="460" t="s">
        <v>25</v>
      </c>
      <c r="B10" s="461"/>
      <c r="C10" s="462"/>
      <c r="D10" s="463"/>
      <c r="E10" s="464"/>
    </row>
    <row r="11" spans="1:5" ht="15.75" x14ac:dyDescent="0.2">
      <c r="A11" s="460" t="s">
        <v>27</v>
      </c>
      <c r="B11" s="461"/>
      <c r="C11" s="462"/>
      <c r="D11" s="463"/>
      <c r="E11" s="464"/>
    </row>
    <row r="12" spans="1:5" ht="15.75" x14ac:dyDescent="0.2">
      <c r="A12" s="460" t="s">
        <v>28</v>
      </c>
      <c r="B12" s="461"/>
      <c r="C12" s="462"/>
      <c r="D12" s="463"/>
      <c r="E12" s="464"/>
    </row>
    <row r="13" spans="1:5" ht="15.75" x14ac:dyDescent="0.2">
      <c r="A13" s="460" t="s">
        <v>29</v>
      </c>
      <c r="B13" s="461"/>
      <c r="C13" s="462"/>
      <c r="D13" s="463"/>
      <c r="E13" s="464"/>
    </row>
    <row r="14" spans="1:5" ht="15.75" x14ac:dyDescent="0.2">
      <c r="A14" s="460" t="s">
        <v>31</v>
      </c>
      <c r="B14" s="461"/>
      <c r="C14" s="462"/>
      <c r="D14" s="463"/>
      <c r="E14" s="464"/>
    </row>
    <row r="15" spans="1:5" ht="15.75" x14ac:dyDescent="0.2">
      <c r="A15" s="460" t="s">
        <v>218</v>
      </c>
      <c r="B15" s="461"/>
      <c r="C15" s="462"/>
      <c r="D15" s="463"/>
      <c r="E15" s="464"/>
    </row>
    <row r="16" spans="1:5" ht="15.75" x14ac:dyDescent="0.2">
      <c r="A16" s="460" t="s">
        <v>219</v>
      </c>
      <c r="B16" s="461"/>
      <c r="C16" s="462"/>
      <c r="D16" s="463"/>
      <c r="E16" s="464"/>
    </row>
    <row r="17" spans="1:5" ht="15.75" x14ac:dyDescent="0.2">
      <c r="A17" s="460" t="s">
        <v>220</v>
      </c>
      <c r="B17" s="461"/>
      <c r="C17" s="462"/>
      <c r="D17" s="463"/>
      <c r="E17" s="464"/>
    </row>
    <row r="18" spans="1:5" ht="15.75" x14ac:dyDescent="0.2">
      <c r="A18" s="460" t="s">
        <v>223</v>
      </c>
      <c r="B18" s="461"/>
      <c r="C18" s="462"/>
      <c r="D18" s="463"/>
      <c r="E18" s="464"/>
    </row>
    <row r="19" spans="1:5" ht="15.75" x14ac:dyDescent="0.2">
      <c r="A19" s="460" t="s">
        <v>226</v>
      </c>
      <c r="B19" s="461"/>
      <c r="C19" s="462"/>
      <c r="D19" s="463"/>
      <c r="E19" s="464"/>
    </row>
    <row r="20" spans="1:5" ht="15.75" x14ac:dyDescent="0.2">
      <c r="A20" s="460" t="s">
        <v>229</v>
      </c>
      <c r="B20" s="461"/>
      <c r="C20" s="462"/>
      <c r="D20" s="463"/>
      <c r="E20" s="464"/>
    </row>
    <row r="21" spans="1:5" ht="16.5" thickBot="1" x14ac:dyDescent="0.25">
      <c r="A21" s="465" t="s">
        <v>232</v>
      </c>
      <c r="B21" s="466"/>
      <c r="C21" s="467"/>
      <c r="D21" s="468"/>
      <c r="E21" s="469"/>
    </row>
    <row r="22" spans="1:5" ht="16.5" thickBot="1" x14ac:dyDescent="0.3">
      <c r="A22" s="627" t="s">
        <v>678</v>
      </c>
      <c r="B22" s="628"/>
      <c r="C22" s="470"/>
      <c r="D22" s="471" t="str">
        <f>IF(SUM(D5:D21)=0,"",SUM(D5:D21))</f>
        <v/>
      </c>
      <c r="E22" s="472" t="str">
        <f>IF(SUM(E5:E21)=0,"",SUM(E5:E21))</f>
        <v/>
      </c>
    </row>
    <row r="23" spans="1:5" ht="15.75" x14ac:dyDescent="0.25">
      <c r="A23" s="451"/>
    </row>
  </sheetData>
  <mergeCells count="2">
    <mergeCell ref="A2:E2"/>
    <mergeCell ref="A22:B22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  <headerFooter>
    <oddHeader>&amp;R&amp;"Times New Roman CE,Félkövér dőlt"&amp;12 10.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C000"/>
  </sheetPr>
  <dimension ref="A1:D31"/>
  <sheetViews>
    <sheetView view="pageBreakPreview" zoomScale="115" zoomScaleNormal="100" zoomScaleSheetLayoutView="115" workbookViewId="0">
      <selection activeCell="E4" sqref="E4"/>
    </sheetView>
  </sheetViews>
  <sheetFormatPr defaultRowHeight="12.75" x14ac:dyDescent="0.25"/>
  <cols>
    <col min="1" max="1" width="5" style="500" customWidth="1"/>
    <col min="2" max="2" width="43.42578125" style="485" customWidth="1"/>
    <col min="3" max="3" width="14.42578125" style="485" customWidth="1"/>
    <col min="4" max="4" width="15" style="485" customWidth="1"/>
    <col min="5" max="256" width="8.85546875" style="485"/>
    <col min="257" max="257" width="5" style="485" customWidth="1"/>
    <col min="258" max="258" width="43.42578125" style="485" customWidth="1"/>
    <col min="259" max="259" width="14.42578125" style="485" customWidth="1"/>
    <col min="260" max="260" width="15" style="485" customWidth="1"/>
    <col min="261" max="512" width="8.85546875" style="485"/>
    <col min="513" max="513" width="5" style="485" customWidth="1"/>
    <col min="514" max="514" width="43.42578125" style="485" customWidth="1"/>
    <col min="515" max="515" width="14.42578125" style="485" customWidth="1"/>
    <col min="516" max="516" width="15" style="485" customWidth="1"/>
    <col min="517" max="768" width="8.85546875" style="485"/>
    <col min="769" max="769" width="5" style="485" customWidth="1"/>
    <col min="770" max="770" width="43.42578125" style="485" customWidth="1"/>
    <col min="771" max="771" width="14.42578125" style="485" customWidth="1"/>
    <col min="772" max="772" width="15" style="485" customWidth="1"/>
    <col min="773" max="1024" width="8.85546875" style="485"/>
    <col min="1025" max="1025" width="5" style="485" customWidth="1"/>
    <col min="1026" max="1026" width="43.42578125" style="485" customWidth="1"/>
    <col min="1027" max="1027" width="14.42578125" style="485" customWidth="1"/>
    <col min="1028" max="1028" width="15" style="485" customWidth="1"/>
    <col min="1029" max="1280" width="8.85546875" style="485"/>
    <col min="1281" max="1281" width="5" style="485" customWidth="1"/>
    <col min="1282" max="1282" width="43.42578125" style="485" customWidth="1"/>
    <col min="1283" max="1283" width="14.42578125" style="485" customWidth="1"/>
    <col min="1284" max="1284" width="15" style="485" customWidth="1"/>
    <col min="1285" max="1536" width="8.85546875" style="485"/>
    <col min="1537" max="1537" width="5" style="485" customWidth="1"/>
    <col min="1538" max="1538" width="43.42578125" style="485" customWidth="1"/>
    <col min="1539" max="1539" width="14.42578125" style="485" customWidth="1"/>
    <col min="1540" max="1540" width="15" style="485" customWidth="1"/>
    <col min="1541" max="1792" width="8.85546875" style="485"/>
    <col min="1793" max="1793" width="5" style="485" customWidth="1"/>
    <col min="1794" max="1794" width="43.42578125" style="485" customWidth="1"/>
    <col min="1795" max="1795" width="14.42578125" style="485" customWidth="1"/>
    <col min="1796" max="1796" width="15" style="485" customWidth="1"/>
    <col min="1797" max="2048" width="8.85546875" style="485"/>
    <col min="2049" max="2049" width="5" style="485" customWidth="1"/>
    <col min="2050" max="2050" width="43.42578125" style="485" customWidth="1"/>
    <col min="2051" max="2051" width="14.42578125" style="485" customWidth="1"/>
    <col min="2052" max="2052" width="15" style="485" customWidth="1"/>
    <col min="2053" max="2304" width="8.85546875" style="485"/>
    <col min="2305" max="2305" width="5" style="485" customWidth="1"/>
    <col min="2306" max="2306" width="43.42578125" style="485" customWidth="1"/>
    <col min="2307" max="2307" width="14.42578125" style="485" customWidth="1"/>
    <col min="2308" max="2308" width="15" style="485" customWidth="1"/>
    <col min="2309" max="2560" width="8.85546875" style="485"/>
    <col min="2561" max="2561" width="5" style="485" customWidth="1"/>
    <col min="2562" max="2562" width="43.42578125" style="485" customWidth="1"/>
    <col min="2563" max="2563" width="14.42578125" style="485" customWidth="1"/>
    <col min="2564" max="2564" width="15" style="485" customWidth="1"/>
    <col min="2565" max="2816" width="8.85546875" style="485"/>
    <col min="2817" max="2817" width="5" style="485" customWidth="1"/>
    <col min="2818" max="2818" width="43.42578125" style="485" customWidth="1"/>
    <col min="2819" max="2819" width="14.42578125" style="485" customWidth="1"/>
    <col min="2820" max="2820" width="15" style="485" customWidth="1"/>
    <col min="2821" max="3072" width="8.85546875" style="485"/>
    <col min="3073" max="3073" width="5" style="485" customWidth="1"/>
    <col min="3074" max="3074" width="43.42578125" style="485" customWidth="1"/>
    <col min="3075" max="3075" width="14.42578125" style="485" customWidth="1"/>
    <col min="3076" max="3076" width="15" style="485" customWidth="1"/>
    <col min="3077" max="3328" width="8.85546875" style="485"/>
    <col min="3329" max="3329" width="5" style="485" customWidth="1"/>
    <col min="3330" max="3330" width="43.42578125" style="485" customWidth="1"/>
    <col min="3331" max="3331" width="14.42578125" style="485" customWidth="1"/>
    <col min="3332" max="3332" width="15" style="485" customWidth="1"/>
    <col min="3333" max="3584" width="8.85546875" style="485"/>
    <col min="3585" max="3585" width="5" style="485" customWidth="1"/>
    <col min="3586" max="3586" width="43.42578125" style="485" customWidth="1"/>
    <col min="3587" max="3587" width="14.42578125" style="485" customWidth="1"/>
    <col min="3588" max="3588" width="15" style="485" customWidth="1"/>
    <col min="3589" max="3840" width="8.85546875" style="485"/>
    <col min="3841" max="3841" width="5" style="485" customWidth="1"/>
    <col min="3842" max="3842" width="43.42578125" style="485" customWidth="1"/>
    <col min="3843" max="3843" width="14.42578125" style="485" customWidth="1"/>
    <col min="3844" max="3844" width="15" style="485" customWidth="1"/>
    <col min="3845" max="4096" width="8.85546875" style="485"/>
    <col min="4097" max="4097" width="5" style="485" customWidth="1"/>
    <col min="4098" max="4098" width="43.42578125" style="485" customWidth="1"/>
    <col min="4099" max="4099" width="14.42578125" style="485" customWidth="1"/>
    <col min="4100" max="4100" width="15" style="485" customWidth="1"/>
    <col min="4101" max="4352" width="8.85546875" style="485"/>
    <col min="4353" max="4353" width="5" style="485" customWidth="1"/>
    <col min="4354" max="4354" width="43.42578125" style="485" customWidth="1"/>
    <col min="4355" max="4355" width="14.42578125" style="485" customWidth="1"/>
    <col min="4356" max="4356" width="15" style="485" customWidth="1"/>
    <col min="4357" max="4608" width="8.85546875" style="485"/>
    <col min="4609" max="4609" width="5" style="485" customWidth="1"/>
    <col min="4610" max="4610" width="43.42578125" style="485" customWidth="1"/>
    <col min="4611" max="4611" width="14.42578125" style="485" customWidth="1"/>
    <col min="4612" max="4612" width="15" style="485" customWidth="1"/>
    <col min="4613" max="4864" width="8.85546875" style="485"/>
    <col min="4865" max="4865" width="5" style="485" customWidth="1"/>
    <col min="4866" max="4866" width="43.42578125" style="485" customWidth="1"/>
    <col min="4867" max="4867" width="14.42578125" style="485" customWidth="1"/>
    <col min="4868" max="4868" width="15" style="485" customWidth="1"/>
    <col min="4869" max="5120" width="8.85546875" style="485"/>
    <col min="5121" max="5121" width="5" style="485" customWidth="1"/>
    <col min="5122" max="5122" width="43.42578125" style="485" customWidth="1"/>
    <col min="5123" max="5123" width="14.42578125" style="485" customWidth="1"/>
    <col min="5124" max="5124" width="15" style="485" customWidth="1"/>
    <col min="5125" max="5376" width="8.85546875" style="485"/>
    <col min="5377" max="5377" width="5" style="485" customWidth="1"/>
    <col min="5378" max="5378" width="43.42578125" style="485" customWidth="1"/>
    <col min="5379" max="5379" width="14.42578125" style="485" customWidth="1"/>
    <col min="5380" max="5380" width="15" style="485" customWidth="1"/>
    <col min="5381" max="5632" width="8.85546875" style="485"/>
    <col min="5633" max="5633" width="5" style="485" customWidth="1"/>
    <col min="5634" max="5634" width="43.42578125" style="485" customWidth="1"/>
    <col min="5635" max="5635" width="14.42578125" style="485" customWidth="1"/>
    <col min="5636" max="5636" width="15" style="485" customWidth="1"/>
    <col min="5637" max="5888" width="8.85546875" style="485"/>
    <col min="5889" max="5889" width="5" style="485" customWidth="1"/>
    <col min="5890" max="5890" width="43.42578125" style="485" customWidth="1"/>
    <col min="5891" max="5891" width="14.42578125" style="485" customWidth="1"/>
    <col min="5892" max="5892" width="15" style="485" customWidth="1"/>
    <col min="5893" max="6144" width="8.85546875" style="485"/>
    <col min="6145" max="6145" width="5" style="485" customWidth="1"/>
    <col min="6146" max="6146" width="43.42578125" style="485" customWidth="1"/>
    <col min="6147" max="6147" width="14.42578125" style="485" customWidth="1"/>
    <col min="6148" max="6148" width="15" style="485" customWidth="1"/>
    <col min="6149" max="6400" width="8.85546875" style="485"/>
    <col min="6401" max="6401" width="5" style="485" customWidth="1"/>
    <col min="6402" max="6402" width="43.42578125" style="485" customWidth="1"/>
    <col min="6403" max="6403" width="14.42578125" style="485" customWidth="1"/>
    <col min="6404" max="6404" width="15" style="485" customWidth="1"/>
    <col min="6405" max="6656" width="8.85546875" style="485"/>
    <col min="6657" max="6657" width="5" style="485" customWidth="1"/>
    <col min="6658" max="6658" width="43.42578125" style="485" customWidth="1"/>
    <col min="6659" max="6659" width="14.42578125" style="485" customWidth="1"/>
    <col min="6660" max="6660" width="15" style="485" customWidth="1"/>
    <col min="6661" max="6912" width="8.85546875" style="485"/>
    <col min="6913" max="6913" width="5" style="485" customWidth="1"/>
    <col min="6914" max="6914" width="43.42578125" style="485" customWidth="1"/>
    <col min="6915" max="6915" width="14.42578125" style="485" customWidth="1"/>
    <col min="6916" max="6916" width="15" style="485" customWidth="1"/>
    <col min="6917" max="7168" width="8.85546875" style="485"/>
    <col min="7169" max="7169" width="5" style="485" customWidth="1"/>
    <col min="7170" max="7170" width="43.42578125" style="485" customWidth="1"/>
    <col min="7171" max="7171" width="14.42578125" style="485" customWidth="1"/>
    <col min="7172" max="7172" width="15" style="485" customWidth="1"/>
    <col min="7173" max="7424" width="8.85546875" style="485"/>
    <col min="7425" max="7425" width="5" style="485" customWidth="1"/>
    <col min="7426" max="7426" width="43.42578125" style="485" customWidth="1"/>
    <col min="7427" max="7427" width="14.42578125" style="485" customWidth="1"/>
    <col min="7428" max="7428" width="15" style="485" customWidth="1"/>
    <col min="7429" max="7680" width="8.85546875" style="485"/>
    <col min="7681" max="7681" width="5" style="485" customWidth="1"/>
    <col min="7682" max="7682" width="43.42578125" style="485" customWidth="1"/>
    <col min="7683" max="7683" width="14.42578125" style="485" customWidth="1"/>
    <col min="7684" max="7684" width="15" style="485" customWidth="1"/>
    <col min="7685" max="7936" width="8.85546875" style="485"/>
    <col min="7937" max="7937" width="5" style="485" customWidth="1"/>
    <col min="7938" max="7938" width="43.42578125" style="485" customWidth="1"/>
    <col min="7939" max="7939" width="14.42578125" style="485" customWidth="1"/>
    <col min="7940" max="7940" width="15" style="485" customWidth="1"/>
    <col min="7941" max="8192" width="8.85546875" style="485"/>
    <col min="8193" max="8193" width="5" style="485" customWidth="1"/>
    <col min="8194" max="8194" width="43.42578125" style="485" customWidth="1"/>
    <col min="8195" max="8195" width="14.42578125" style="485" customWidth="1"/>
    <col min="8196" max="8196" width="15" style="485" customWidth="1"/>
    <col min="8197" max="8448" width="8.85546875" style="485"/>
    <col min="8449" max="8449" width="5" style="485" customWidth="1"/>
    <col min="8450" max="8450" width="43.42578125" style="485" customWidth="1"/>
    <col min="8451" max="8451" width="14.42578125" style="485" customWidth="1"/>
    <col min="8452" max="8452" width="15" style="485" customWidth="1"/>
    <col min="8453" max="8704" width="8.85546875" style="485"/>
    <col min="8705" max="8705" width="5" style="485" customWidth="1"/>
    <col min="8706" max="8706" width="43.42578125" style="485" customWidth="1"/>
    <col min="8707" max="8707" width="14.42578125" style="485" customWidth="1"/>
    <col min="8708" max="8708" width="15" style="485" customWidth="1"/>
    <col min="8709" max="8960" width="8.85546875" style="485"/>
    <col min="8961" max="8961" width="5" style="485" customWidth="1"/>
    <col min="8962" max="8962" width="43.42578125" style="485" customWidth="1"/>
    <col min="8963" max="8963" width="14.42578125" style="485" customWidth="1"/>
    <col min="8964" max="8964" width="15" style="485" customWidth="1"/>
    <col min="8965" max="9216" width="8.85546875" style="485"/>
    <col min="9217" max="9217" width="5" style="485" customWidth="1"/>
    <col min="9218" max="9218" width="43.42578125" style="485" customWidth="1"/>
    <col min="9219" max="9219" width="14.42578125" style="485" customWidth="1"/>
    <col min="9220" max="9220" width="15" style="485" customWidth="1"/>
    <col min="9221" max="9472" width="8.85546875" style="485"/>
    <col min="9473" max="9473" width="5" style="485" customWidth="1"/>
    <col min="9474" max="9474" width="43.42578125" style="485" customWidth="1"/>
    <col min="9475" max="9475" width="14.42578125" style="485" customWidth="1"/>
    <col min="9476" max="9476" width="15" style="485" customWidth="1"/>
    <col min="9477" max="9728" width="8.85546875" style="485"/>
    <col min="9729" max="9729" width="5" style="485" customWidth="1"/>
    <col min="9730" max="9730" width="43.42578125" style="485" customWidth="1"/>
    <col min="9731" max="9731" width="14.42578125" style="485" customWidth="1"/>
    <col min="9732" max="9732" width="15" style="485" customWidth="1"/>
    <col min="9733" max="9984" width="8.85546875" style="485"/>
    <col min="9985" max="9985" width="5" style="485" customWidth="1"/>
    <col min="9986" max="9986" width="43.42578125" style="485" customWidth="1"/>
    <col min="9987" max="9987" width="14.42578125" style="485" customWidth="1"/>
    <col min="9988" max="9988" width="15" style="485" customWidth="1"/>
    <col min="9989" max="10240" width="8.85546875" style="485"/>
    <col min="10241" max="10241" width="5" style="485" customWidth="1"/>
    <col min="10242" max="10242" width="43.42578125" style="485" customWidth="1"/>
    <col min="10243" max="10243" width="14.42578125" style="485" customWidth="1"/>
    <col min="10244" max="10244" width="15" style="485" customWidth="1"/>
    <col min="10245" max="10496" width="8.85546875" style="485"/>
    <col min="10497" max="10497" width="5" style="485" customWidth="1"/>
    <col min="10498" max="10498" width="43.42578125" style="485" customWidth="1"/>
    <col min="10499" max="10499" width="14.42578125" style="485" customWidth="1"/>
    <col min="10500" max="10500" width="15" style="485" customWidth="1"/>
    <col min="10501" max="10752" width="8.85546875" style="485"/>
    <col min="10753" max="10753" width="5" style="485" customWidth="1"/>
    <col min="10754" max="10754" width="43.42578125" style="485" customWidth="1"/>
    <col min="10755" max="10755" width="14.42578125" style="485" customWidth="1"/>
    <col min="10756" max="10756" width="15" style="485" customWidth="1"/>
    <col min="10757" max="11008" width="8.85546875" style="485"/>
    <col min="11009" max="11009" width="5" style="485" customWidth="1"/>
    <col min="11010" max="11010" width="43.42578125" style="485" customWidth="1"/>
    <col min="11011" max="11011" width="14.42578125" style="485" customWidth="1"/>
    <col min="11012" max="11012" width="15" style="485" customWidth="1"/>
    <col min="11013" max="11264" width="8.85546875" style="485"/>
    <col min="11265" max="11265" width="5" style="485" customWidth="1"/>
    <col min="11266" max="11266" width="43.42578125" style="485" customWidth="1"/>
    <col min="11267" max="11267" width="14.42578125" style="485" customWidth="1"/>
    <col min="11268" max="11268" width="15" style="485" customWidth="1"/>
    <col min="11269" max="11520" width="8.85546875" style="485"/>
    <col min="11521" max="11521" width="5" style="485" customWidth="1"/>
    <col min="11522" max="11522" width="43.42578125" style="485" customWidth="1"/>
    <col min="11523" max="11523" width="14.42578125" style="485" customWidth="1"/>
    <col min="11524" max="11524" width="15" style="485" customWidth="1"/>
    <col min="11525" max="11776" width="8.85546875" style="485"/>
    <col min="11777" max="11777" width="5" style="485" customWidth="1"/>
    <col min="11778" max="11778" width="43.42578125" style="485" customWidth="1"/>
    <col min="11779" max="11779" width="14.42578125" style="485" customWidth="1"/>
    <col min="11780" max="11780" width="15" style="485" customWidth="1"/>
    <col min="11781" max="12032" width="8.85546875" style="485"/>
    <col min="12033" max="12033" width="5" style="485" customWidth="1"/>
    <col min="12034" max="12034" width="43.42578125" style="485" customWidth="1"/>
    <col min="12035" max="12035" width="14.42578125" style="485" customWidth="1"/>
    <col min="12036" max="12036" width="15" style="485" customWidth="1"/>
    <col min="12037" max="12288" width="8.85546875" style="485"/>
    <col min="12289" max="12289" width="5" style="485" customWidth="1"/>
    <col min="12290" max="12290" width="43.42578125" style="485" customWidth="1"/>
    <col min="12291" max="12291" width="14.42578125" style="485" customWidth="1"/>
    <col min="12292" max="12292" width="15" style="485" customWidth="1"/>
    <col min="12293" max="12544" width="8.85546875" style="485"/>
    <col min="12545" max="12545" width="5" style="485" customWidth="1"/>
    <col min="12546" max="12546" width="43.42578125" style="485" customWidth="1"/>
    <col min="12547" max="12547" width="14.42578125" style="485" customWidth="1"/>
    <col min="12548" max="12548" width="15" style="485" customWidth="1"/>
    <col min="12549" max="12800" width="8.85546875" style="485"/>
    <col min="12801" max="12801" width="5" style="485" customWidth="1"/>
    <col min="12802" max="12802" width="43.42578125" style="485" customWidth="1"/>
    <col min="12803" max="12803" width="14.42578125" style="485" customWidth="1"/>
    <col min="12804" max="12804" width="15" style="485" customWidth="1"/>
    <col min="12805" max="13056" width="8.85546875" style="485"/>
    <col min="13057" max="13057" width="5" style="485" customWidth="1"/>
    <col min="13058" max="13058" width="43.42578125" style="485" customWidth="1"/>
    <col min="13059" max="13059" width="14.42578125" style="485" customWidth="1"/>
    <col min="13060" max="13060" width="15" style="485" customWidth="1"/>
    <col min="13061" max="13312" width="8.85546875" style="485"/>
    <col min="13313" max="13313" width="5" style="485" customWidth="1"/>
    <col min="13314" max="13314" width="43.42578125" style="485" customWidth="1"/>
    <col min="13315" max="13315" width="14.42578125" style="485" customWidth="1"/>
    <col min="13316" max="13316" width="15" style="485" customWidth="1"/>
    <col min="13317" max="13568" width="8.85546875" style="485"/>
    <col min="13569" max="13569" width="5" style="485" customWidth="1"/>
    <col min="13570" max="13570" width="43.42578125" style="485" customWidth="1"/>
    <col min="13571" max="13571" width="14.42578125" style="485" customWidth="1"/>
    <col min="13572" max="13572" width="15" style="485" customWidth="1"/>
    <col min="13573" max="13824" width="8.85546875" style="485"/>
    <col min="13825" max="13825" width="5" style="485" customWidth="1"/>
    <col min="13826" max="13826" width="43.42578125" style="485" customWidth="1"/>
    <col min="13827" max="13827" width="14.42578125" style="485" customWidth="1"/>
    <col min="13828" max="13828" width="15" style="485" customWidth="1"/>
    <col min="13829" max="14080" width="8.85546875" style="485"/>
    <col min="14081" max="14081" width="5" style="485" customWidth="1"/>
    <col min="14082" max="14082" width="43.42578125" style="485" customWidth="1"/>
    <col min="14083" max="14083" width="14.42578125" style="485" customWidth="1"/>
    <col min="14084" max="14084" width="15" style="485" customWidth="1"/>
    <col min="14085" max="14336" width="8.85546875" style="485"/>
    <col min="14337" max="14337" width="5" style="485" customWidth="1"/>
    <col min="14338" max="14338" width="43.42578125" style="485" customWidth="1"/>
    <col min="14339" max="14339" width="14.42578125" style="485" customWidth="1"/>
    <col min="14340" max="14340" width="15" style="485" customWidth="1"/>
    <col min="14341" max="14592" width="8.85546875" style="485"/>
    <col min="14593" max="14593" width="5" style="485" customWidth="1"/>
    <col min="14594" max="14594" width="43.42578125" style="485" customWidth="1"/>
    <col min="14595" max="14595" width="14.42578125" style="485" customWidth="1"/>
    <col min="14596" max="14596" width="15" style="485" customWidth="1"/>
    <col min="14597" max="14848" width="8.85546875" style="485"/>
    <col min="14849" max="14849" width="5" style="485" customWidth="1"/>
    <col min="14850" max="14850" width="43.42578125" style="485" customWidth="1"/>
    <col min="14851" max="14851" width="14.42578125" style="485" customWidth="1"/>
    <col min="14852" max="14852" width="15" style="485" customWidth="1"/>
    <col min="14853" max="15104" width="8.85546875" style="485"/>
    <col min="15105" max="15105" width="5" style="485" customWidth="1"/>
    <col min="15106" max="15106" width="43.42578125" style="485" customWidth="1"/>
    <col min="15107" max="15107" width="14.42578125" style="485" customWidth="1"/>
    <col min="15108" max="15108" width="15" style="485" customWidth="1"/>
    <col min="15109" max="15360" width="8.85546875" style="485"/>
    <col min="15361" max="15361" width="5" style="485" customWidth="1"/>
    <col min="15362" max="15362" width="43.42578125" style="485" customWidth="1"/>
    <col min="15363" max="15363" width="14.42578125" style="485" customWidth="1"/>
    <col min="15364" max="15364" width="15" style="485" customWidth="1"/>
    <col min="15365" max="15616" width="8.85546875" style="485"/>
    <col min="15617" max="15617" width="5" style="485" customWidth="1"/>
    <col min="15618" max="15618" width="43.42578125" style="485" customWidth="1"/>
    <col min="15619" max="15619" width="14.42578125" style="485" customWidth="1"/>
    <col min="15620" max="15620" width="15" style="485" customWidth="1"/>
    <col min="15621" max="15872" width="8.85546875" style="485"/>
    <col min="15873" max="15873" width="5" style="485" customWidth="1"/>
    <col min="15874" max="15874" width="43.42578125" style="485" customWidth="1"/>
    <col min="15875" max="15875" width="14.42578125" style="485" customWidth="1"/>
    <col min="15876" max="15876" width="15" style="485" customWidth="1"/>
    <col min="15877" max="16128" width="8.85546875" style="485"/>
    <col min="16129" max="16129" width="5" style="485" customWidth="1"/>
    <col min="16130" max="16130" width="43.42578125" style="485" customWidth="1"/>
    <col min="16131" max="16131" width="14.42578125" style="485" customWidth="1"/>
    <col min="16132" max="16132" width="15" style="485" customWidth="1"/>
    <col min="16133" max="16384" width="8.85546875" style="485"/>
  </cols>
  <sheetData>
    <row r="1" spans="1:4" s="474" customFormat="1" ht="15.75" thickBot="1" x14ac:dyDescent="0.3">
      <c r="A1" s="473"/>
      <c r="D1" s="475" t="str">
        <f>'[2]2. tájékoztató tábla'!J1</f>
        <v>Forintban!</v>
      </c>
    </row>
    <row r="2" spans="1:4" s="425" customFormat="1" ht="48" customHeight="1" thickBot="1" x14ac:dyDescent="0.3">
      <c r="A2" s="476" t="s">
        <v>292</v>
      </c>
      <c r="B2" s="423" t="s">
        <v>79</v>
      </c>
      <c r="C2" s="423" t="s">
        <v>679</v>
      </c>
      <c r="D2" s="477" t="s">
        <v>680</v>
      </c>
    </row>
    <row r="3" spans="1:4" s="425" customFormat="1" ht="14.1" customHeight="1" thickBot="1" x14ac:dyDescent="0.3">
      <c r="A3" s="478">
        <v>1</v>
      </c>
      <c r="B3" s="479">
        <v>2</v>
      </c>
      <c r="C3" s="479">
        <v>3</v>
      </c>
      <c r="D3" s="480">
        <v>4</v>
      </c>
    </row>
    <row r="4" spans="1:4" ht="18" customHeight="1" x14ac:dyDescent="0.25">
      <c r="A4" s="481" t="s">
        <v>1</v>
      </c>
      <c r="B4" s="482" t="s">
        <v>681</v>
      </c>
      <c r="C4" s="483"/>
      <c r="D4" s="484"/>
    </row>
    <row r="5" spans="1:4" ht="18" customHeight="1" x14ac:dyDescent="0.25">
      <c r="A5" s="486" t="s">
        <v>6</v>
      </c>
      <c r="B5" s="487" t="s">
        <v>682</v>
      </c>
      <c r="C5" s="488"/>
      <c r="D5" s="489"/>
    </row>
    <row r="6" spans="1:4" ht="18" customHeight="1" x14ac:dyDescent="0.25">
      <c r="A6" s="486" t="s">
        <v>12</v>
      </c>
      <c r="B6" s="487" t="s">
        <v>683</v>
      </c>
      <c r="C6" s="488"/>
      <c r="D6" s="489"/>
    </row>
    <row r="7" spans="1:4" ht="18" customHeight="1" x14ac:dyDescent="0.25">
      <c r="A7" s="486" t="s">
        <v>14</v>
      </c>
      <c r="B7" s="487" t="s">
        <v>684</v>
      </c>
      <c r="C7" s="488"/>
      <c r="D7" s="489"/>
    </row>
    <row r="8" spans="1:4" ht="18" customHeight="1" x14ac:dyDescent="0.25">
      <c r="A8" s="486" t="s">
        <v>18</v>
      </c>
      <c r="B8" s="487" t="s">
        <v>685</v>
      </c>
      <c r="C8" s="488"/>
      <c r="D8" s="489"/>
    </row>
    <row r="9" spans="1:4" ht="18" customHeight="1" x14ac:dyDescent="0.25">
      <c r="A9" s="486" t="s">
        <v>25</v>
      </c>
      <c r="B9" s="487"/>
      <c r="C9" s="488"/>
      <c r="D9" s="489"/>
    </row>
    <row r="10" spans="1:4" ht="18" customHeight="1" x14ac:dyDescent="0.25">
      <c r="A10" s="486" t="s">
        <v>27</v>
      </c>
      <c r="B10" s="487"/>
      <c r="C10" s="488"/>
      <c r="D10" s="489"/>
    </row>
    <row r="11" spans="1:4" ht="18" customHeight="1" x14ac:dyDescent="0.25">
      <c r="A11" s="486" t="s">
        <v>28</v>
      </c>
      <c r="B11" s="487"/>
      <c r="C11" s="488"/>
      <c r="D11" s="489"/>
    </row>
    <row r="12" spans="1:4" ht="18" customHeight="1" x14ac:dyDescent="0.25">
      <c r="A12" s="486" t="s">
        <v>29</v>
      </c>
      <c r="B12" s="487"/>
      <c r="C12" s="488"/>
      <c r="D12" s="489"/>
    </row>
    <row r="13" spans="1:4" ht="18" customHeight="1" x14ac:dyDescent="0.25">
      <c r="A13" s="486" t="s">
        <v>31</v>
      </c>
      <c r="B13" s="487"/>
      <c r="C13" s="488"/>
      <c r="D13" s="489"/>
    </row>
    <row r="14" spans="1:4" ht="18" customHeight="1" x14ac:dyDescent="0.25">
      <c r="A14" s="486" t="s">
        <v>218</v>
      </c>
      <c r="B14" s="487"/>
      <c r="C14" s="488"/>
      <c r="D14" s="489"/>
    </row>
    <row r="15" spans="1:4" ht="18" customHeight="1" x14ac:dyDescent="0.25">
      <c r="A15" s="486" t="s">
        <v>219</v>
      </c>
      <c r="B15" s="487"/>
      <c r="C15" s="488"/>
      <c r="D15" s="489"/>
    </row>
    <row r="16" spans="1:4" ht="18" customHeight="1" x14ac:dyDescent="0.25">
      <c r="A16" s="486" t="s">
        <v>220</v>
      </c>
      <c r="B16" s="487"/>
      <c r="C16" s="488"/>
      <c r="D16" s="489"/>
    </row>
    <row r="17" spans="1:4" ht="18" customHeight="1" x14ac:dyDescent="0.25">
      <c r="A17" s="486" t="s">
        <v>223</v>
      </c>
      <c r="B17" s="490"/>
      <c r="C17" s="488"/>
      <c r="D17" s="489"/>
    </row>
    <row r="18" spans="1:4" ht="18" customHeight="1" x14ac:dyDescent="0.25">
      <c r="A18" s="486" t="s">
        <v>226</v>
      </c>
      <c r="B18" s="487"/>
      <c r="C18" s="488"/>
      <c r="D18" s="489"/>
    </row>
    <row r="19" spans="1:4" ht="18" customHeight="1" x14ac:dyDescent="0.25">
      <c r="A19" s="486" t="s">
        <v>229</v>
      </c>
      <c r="B19" s="487"/>
      <c r="C19" s="488"/>
      <c r="D19" s="489"/>
    </row>
    <row r="20" spans="1:4" ht="18" customHeight="1" x14ac:dyDescent="0.25">
      <c r="A20" s="486" t="s">
        <v>232</v>
      </c>
      <c r="B20" s="487"/>
      <c r="C20" s="488"/>
      <c r="D20" s="489"/>
    </row>
    <row r="21" spans="1:4" ht="18" customHeight="1" x14ac:dyDescent="0.25">
      <c r="A21" s="486" t="s">
        <v>235</v>
      </c>
      <c r="B21" s="487"/>
      <c r="C21" s="488"/>
      <c r="D21" s="489"/>
    </row>
    <row r="22" spans="1:4" ht="18" customHeight="1" x14ac:dyDescent="0.25">
      <c r="A22" s="486" t="s">
        <v>238</v>
      </c>
      <c r="B22" s="487"/>
      <c r="C22" s="488"/>
      <c r="D22" s="489"/>
    </row>
    <row r="23" spans="1:4" ht="18" customHeight="1" x14ac:dyDescent="0.25">
      <c r="A23" s="486" t="s">
        <v>241</v>
      </c>
      <c r="B23" s="487"/>
      <c r="C23" s="488"/>
      <c r="D23" s="489"/>
    </row>
    <row r="24" spans="1:4" ht="18" customHeight="1" x14ac:dyDescent="0.25">
      <c r="A24" s="486" t="s">
        <v>244</v>
      </c>
      <c r="B24" s="487"/>
      <c r="C24" s="488"/>
      <c r="D24" s="489"/>
    </row>
    <row r="25" spans="1:4" ht="18" customHeight="1" x14ac:dyDescent="0.25">
      <c r="A25" s="486" t="s">
        <v>246</v>
      </c>
      <c r="B25" s="487"/>
      <c r="C25" s="488"/>
      <c r="D25" s="489"/>
    </row>
    <row r="26" spans="1:4" ht="18" customHeight="1" x14ac:dyDescent="0.25">
      <c r="A26" s="486" t="s">
        <v>249</v>
      </c>
      <c r="B26" s="487"/>
      <c r="C26" s="488"/>
      <c r="D26" s="489"/>
    </row>
    <row r="27" spans="1:4" ht="18" customHeight="1" x14ac:dyDescent="0.25">
      <c r="A27" s="486" t="s">
        <v>252</v>
      </c>
      <c r="B27" s="487"/>
      <c r="C27" s="488"/>
      <c r="D27" s="489"/>
    </row>
    <row r="28" spans="1:4" ht="18" customHeight="1" x14ac:dyDescent="0.25">
      <c r="A28" s="486" t="s">
        <v>255</v>
      </c>
      <c r="B28" s="487"/>
      <c r="C28" s="488"/>
      <c r="D28" s="489"/>
    </row>
    <row r="29" spans="1:4" ht="18" customHeight="1" thickBot="1" x14ac:dyDescent="0.3">
      <c r="A29" s="491" t="s">
        <v>284</v>
      </c>
      <c r="B29" s="492"/>
      <c r="C29" s="493"/>
      <c r="D29" s="494"/>
    </row>
    <row r="30" spans="1:4" ht="18" customHeight="1" thickBot="1" x14ac:dyDescent="0.3">
      <c r="A30" s="495" t="s">
        <v>287</v>
      </c>
      <c r="B30" s="496" t="s">
        <v>293</v>
      </c>
      <c r="C30" s="497">
        <f>SUM(C4:C29)</f>
        <v>0</v>
      </c>
      <c r="D30" s="498">
        <f>SUM(D4:D29)</f>
        <v>0</v>
      </c>
    </row>
    <row r="31" spans="1:4" ht="25.5" customHeight="1" x14ac:dyDescent="0.25">
      <c r="A31" s="499"/>
      <c r="B31" s="629"/>
      <c r="C31" s="629"/>
      <c r="D31" s="629"/>
    </row>
  </sheetData>
  <mergeCells count="1">
    <mergeCell ref="B31:D31"/>
  </mergeCells>
  <printOptions horizontalCentered="1"/>
  <pageMargins left="0.78740157480314965" right="0.78740157480314965" top="1.7716535433070868" bottom="0.98425196850393704" header="0.78740157480314965" footer="0.78740157480314965"/>
  <pageSetup paperSize="9" scale="95" orientation="portrait" horizontalDpi="300" verticalDpi="300" r:id="rId1"/>
  <headerFooter alignWithMargins="0">
    <oddHeader xml:space="preserve">&amp;C&amp;"Times New Roman CE,Félkövér"&amp;14
&amp;12
A társulás által adott közvetett támogatások
(kedvezmények)
&amp;R&amp;"Times New Roman CE,Félkövér dőlt"&amp;12 11. melléklet
&amp;"Times New Roman CE,Dőlt"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M34"/>
  <sheetViews>
    <sheetView topLeftCell="A40" zoomScale="120" zoomScaleNormal="120" zoomScaleSheetLayoutView="100" zoomScalePageLayoutView="120" workbookViewId="0">
      <selection activeCell="I14" sqref="I14"/>
    </sheetView>
  </sheetViews>
  <sheetFormatPr defaultRowHeight="12.75" x14ac:dyDescent="0.25"/>
  <cols>
    <col min="1" max="1" width="24.7109375" style="378" customWidth="1"/>
    <col min="2" max="13" width="9.28515625" style="378" customWidth="1"/>
    <col min="14" max="256" width="8.85546875" style="378"/>
    <col min="257" max="257" width="24.7109375" style="378" customWidth="1"/>
    <col min="258" max="269" width="9.28515625" style="378" customWidth="1"/>
    <col min="270" max="512" width="8.85546875" style="378"/>
    <col min="513" max="513" width="24.7109375" style="378" customWidth="1"/>
    <col min="514" max="525" width="9.28515625" style="378" customWidth="1"/>
    <col min="526" max="768" width="8.85546875" style="378"/>
    <col min="769" max="769" width="24.7109375" style="378" customWidth="1"/>
    <col min="770" max="781" width="9.28515625" style="378" customWidth="1"/>
    <col min="782" max="1024" width="8.85546875" style="378"/>
    <col min="1025" max="1025" width="24.7109375" style="378" customWidth="1"/>
    <col min="1026" max="1037" width="9.28515625" style="378" customWidth="1"/>
    <col min="1038" max="1280" width="8.85546875" style="378"/>
    <col min="1281" max="1281" width="24.7109375" style="378" customWidth="1"/>
    <col min="1282" max="1293" width="9.28515625" style="378" customWidth="1"/>
    <col min="1294" max="1536" width="8.85546875" style="378"/>
    <col min="1537" max="1537" width="24.7109375" style="378" customWidth="1"/>
    <col min="1538" max="1549" width="9.28515625" style="378" customWidth="1"/>
    <col min="1550" max="1792" width="8.85546875" style="378"/>
    <col min="1793" max="1793" width="24.7109375" style="378" customWidth="1"/>
    <col min="1794" max="1805" width="9.28515625" style="378" customWidth="1"/>
    <col min="1806" max="2048" width="8.85546875" style="378"/>
    <col min="2049" max="2049" width="24.7109375" style="378" customWidth="1"/>
    <col min="2050" max="2061" width="9.28515625" style="378" customWidth="1"/>
    <col min="2062" max="2304" width="8.85546875" style="378"/>
    <col min="2305" max="2305" width="24.7109375" style="378" customWidth="1"/>
    <col min="2306" max="2317" width="9.28515625" style="378" customWidth="1"/>
    <col min="2318" max="2560" width="8.85546875" style="378"/>
    <col min="2561" max="2561" width="24.7109375" style="378" customWidth="1"/>
    <col min="2562" max="2573" width="9.28515625" style="378" customWidth="1"/>
    <col min="2574" max="2816" width="8.85546875" style="378"/>
    <col min="2817" max="2817" width="24.7109375" style="378" customWidth="1"/>
    <col min="2818" max="2829" width="9.28515625" style="378" customWidth="1"/>
    <col min="2830" max="3072" width="8.85546875" style="378"/>
    <col min="3073" max="3073" width="24.7109375" style="378" customWidth="1"/>
    <col min="3074" max="3085" width="9.28515625" style="378" customWidth="1"/>
    <col min="3086" max="3328" width="8.85546875" style="378"/>
    <col min="3329" max="3329" width="24.7109375" style="378" customWidth="1"/>
    <col min="3330" max="3341" width="9.28515625" style="378" customWidth="1"/>
    <col min="3342" max="3584" width="8.85546875" style="378"/>
    <col min="3585" max="3585" width="24.7109375" style="378" customWidth="1"/>
    <col min="3586" max="3597" width="9.28515625" style="378" customWidth="1"/>
    <col min="3598" max="3840" width="8.85546875" style="378"/>
    <col min="3841" max="3841" width="24.7109375" style="378" customWidth="1"/>
    <col min="3842" max="3853" width="9.28515625" style="378" customWidth="1"/>
    <col min="3854" max="4096" width="8.85546875" style="378"/>
    <col min="4097" max="4097" width="24.7109375" style="378" customWidth="1"/>
    <col min="4098" max="4109" width="9.28515625" style="378" customWidth="1"/>
    <col min="4110" max="4352" width="8.85546875" style="378"/>
    <col min="4353" max="4353" width="24.7109375" style="378" customWidth="1"/>
    <col min="4354" max="4365" width="9.28515625" style="378" customWidth="1"/>
    <col min="4366" max="4608" width="8.85546875" style="378"/>
    <col min="4609" max="4609" width="24.7109375" style="378" customWidth="1"/>
    <col min="4610" max="4621" width="9.28515625" style="378" customWidth="1"/>
    <col min="4622" max="4864" width="8.85546875" style="378"/>
    <col min="4865" max="4865" width="24.7109375" style="378" customWidth="1"/>
    <col min="4866" max="4877" width="9.28515625" style="378" customWidth="1"/>
    <col min="4878" max="5120" width="8.85546875" style="378"/>
    <col min="5121" max="5121" width="24.7109375" style="378" customWidth="1"/>
    <col min="5122" max="5133" width="9.28515625" style="378" customWidth="1"/>
    <col min="5134" max="5376" width="8.85546875" style="378"/>
    <col min="5377" max="5377" width="24.7109375" style="378" customWidth="1"/>
    <col min="5378" max="5389" width="9.28515625" style="378" customWidth="1"/>
    <col min="5390" max="5632" width="8.85546875" style="378"/>
    <col min="5633" max="5633" width="24.7109375" style="378" customWidth="1"/>
    <col min="5634" max="5645" width="9.28515625" style="378" customWidth="1"/>
    <col min="5646" max="5888" width="8.85546875" style="378"/>
    <col min="5889" max="5889" width="24.7109375" style="378" customWidth="1"/>
    <col min="5890" max="5901" width="9.28515625" style="378" customWidth="1"/>
    <col min="5902" max="6144" width="8.85546875" style="378"/>
    <col min="6145" max="6145" width="24.7109375" style="378" customWidth="1"/>
    <col min="6146" max="6157" width="9.28515625" style="378" customWidth="1"/>
    <col min="6158" max="6400" width="8.85546875" style="378"/>
    <col min="6401" max="6401" width="24.7109375" style="378" customWidth="1"/>
    <col min="6402" max="6413" width="9.28515625" style="378" customWidth="1"/>
    <col min="6414" max="6656" width="8.85546875" style="378"/>
    <col min="6657" max="6657" width="24.7109375" style="378" customWidth="1"/>
    <col min="6658" max="6669" width="9.28515625" style="378" customWidth="1"/>
    <col min="6670" max="6912" width="8.85546875" style="378"/>
    <col min="6913" max="6913" width="24.7109375" style="378" customWidth="1"/>
    <col min="6914" max="6925" width="9.28515625" style="378" customWidth="1"/>
    <col min="6926" max="7168" width="8.85546875" style="378"/>
    <col min="7169" max="7169" width="24.7109375" style="378" customWidth="1"/>
    <col min="7170" max="7181" width="9.28515625" style="378" customWidth="1"/>
    <col min="7182" max="7424" width="8.85546875" style="378"/>
    <col min="7425" max="7425" width="24.7109375" style="378" customWidth="1"/>
    <col min="7426" max="7437" width="9.28515625" style="378" customWidth="1"/>
    <col min="7438" max="7680" width="8.85546875" style="378"/>
    <col min="7681" max="7681" width="24.7109375" style="378" customWidth="1"/>
    <col min="7682" max="7693" width="9.28515625" style="378" customWidth="1"/>
    <col min="7694" max="7936" width="8.85546875" style="378"/>
    <col min="7937" max="7937" width="24.7109375" style="378" customWidth="1"/>
    <col min="7938" max="7949" width="9.28515625" style="378" customWidth="1"/>
    <col min="7950" max="8192" width="8.85546875" style="378"/>
    <col min="8193" max="8193" width="24.7109375" style="378" customWidth="1"/>
    <col min="8194" max="8205" width="9.28515625" style="378" customWidth="1"/>
    <col min="8206" max="8448" width="8.85546875" style="378"/>
    <col min="8449" max="8449" width="24.7109375" style="378" customWidth="1"/>
    <col min="8450" max="8461" width="9.28515625" style="378" customWidth="1"/>
    <col min="8462" max="8704" width="8.85546875" style="378"/>
    <col min="8705" max="8705" width="24.7109375" style="378" customWidth="1"/>
    <col min="8706" max="8717" width="9.28515625" style="378" customWidth="1"/>
    <col min="8718" max="8960" width="8.85546875" style="378"/>
    <col min="8961" max="8961" width="24.7109375" style="378" customWidth="1"/>
    <col min="8962" max="8973" width="9.28515625" style="378" customWidth="1"/>
    <col min="8974" max="9216" width="8.85546875" style="378"/>
    <col min="9217" max="9217" width="24.7109375" style="378" customWidth="1"/>
    <col min="9218" max="9229" width="9.28515625" style="378" customWidth="1"/>
    <col min="9230" max="9472" width="8.85546875" style="378"/>
    <col min="9473" max="9473" width="24.7109375" style="378" customWidth="1"/>
    <col min="9474" max="9485" width="9.28515625" style="378" customWidth="1"/>
    <col min="9486" max="9728" width="8.85546875" style="378"/>
    <col min="9729" max="9729" width="24.7109375" style="378" customWidth="1"/>
    <col min="9730" max="9741" width="9.28515625" style="378" customWidth="1"/>
    <col min="9742" max="9984" width="8.85546875" style="378"/>
    <col min="9985" max="9985" width="24.7109375" style="378" customWidth="1"/>
    <col min="9986" max="9997" width="9.28515625" style="378" customWidth="1"/>
    <col min="9998" max="10240" width="8.85546875" style="378"/>
    <col min="10241" max="10241" width="24.7109375" style="378" customWidth="1"/>
    <col min="10242" max="10253" width="9.28515625" style="378" customWidth="1"/>
    <col min="10254" max="10496" width="8.85546875" style="378"/>
    <col min="10497" max="10497" width="24.7109375" style="378" customWidth="1"/>
    <col min="10498" max="10509" width="9.28515625" style="378" customWidth="1"/>
    <col min="10510" max="10752" width="8.85546875" style="378"/>
    <col min="10753" max="10753" width="24.7109375" style="378" customWidth="1"/>
    <col min="10754" max="10765" width="9.28515625" style="378" customWidth="1"/>
    <col min="10766" max="11008" width="8.85546875" style="378"/>
    <col min="11009" max="11009" width="24.7109375" style="378" customWidth="1"/>
    <col min="11010" max="11021" width="9.28515625" style="378" customWidth="1"/>
    <col min="11022" max="11264" width="8.85546875" style="378"/>
    <col min="11265" max="11265" width="24.7109375" style="378" customWidth="1"/>
    <col min="11266" max="11277" width="9.28515625" style="378" customWidth="1"/>
    <col min="11278" max="11520" width="8.85546875" style="378"/>
    <col min="11521" max="11521" width="24.7109375" style="378" customWidth="1"/>
    <col min="11522" max="11533" width="9.28515625" style="378" customWidth="1"/>
    <col min="11534" max="11776" width="8.85546875" style="378"/>
    <col min="11777" max="11777" width="24.7109375" style="378" customWidth="1"/>
    <col min="11778" max="11789" width="9.28515625" style="378" customWidth="1"/>
    <col min="11790" max="12032" width="8.85546875" style="378"/>
    <col min="12033" max="12033" width="24.7109375" style="378" customWidth="1"/>
    <col min="12034" max="12045" width="9.28515625" style="378" customWidth="1"/>
    <col min="12046" max="12288" width="8.85546875" style="378"/>
    <col min="12289" max="12289" width="24.7109375" style="378" customWidth="1"/>
    <col min="12290" max="12301" width="9.28515625" style="378" customWidth="1"/>
    <col min="12302" max="12544" width="8.85546875" style="378"/>
    <col min="12545" max="12545" width="24.7109375" style="378" customWidth="1"/>
    <col min="12546" max="12557" width="9.28515625" style="378" customWidth="1"/>
    <col min="12558" max="12800" width="8.85546875" style="378"/>
    <col min="12801" max="12801" width="24.7109375" style="378" customWidth="1"/>
    <col min="12802" max="12813" width="9.28515625" style="378" customWidth="1"/>
    <col min="12814" max="13056" width="8.85546875" style="378"/>
    <col min="13057" max="13057" width="24.7109375" style="378" customWidth="1"/>
    <col min="13058" max="13069" width="9.28515625" style="378" customWidth="1"/>
    <col min="13070" max="13312" width="8.85546875" style="378"/>
    <col min="13313" max="13313" width="24.7109375" style="378" customWidth="1"/>
    <col min="13314" max="13325" width="9.28515625" style="378" customWidth="1"/>
    <col min="13326" max="13568" width="8.85546875" style="378"/>
    <col min="13569" max="13569" width="24.7109375" style="378" customWidth="1"/>
    <col min="13570" max="13581" width="9.28515625" style="378" customWidth="1"/>
    <col min="13582" max="13824" width="8.85546875" style="378"/>
    <col min="13825" max="13825" width="24.7109375" style="378" customWidth="1"/>
    <col min="13826" max="13837" width="9.28515625" style="378" customWidth="1"/>
    <col min="13838" max="14080" width="8.85546875" style="378"/>
    <col min="14081" max="14081" width="24.7109375" style="378" customWidth="1"/>
    <col min="14082" max="14093" width="9.28515625" style="378" customWidth="1"/>
    <col min="14094" max="14336" width="8.85546875" style="378"/>
    <col min="14337" max="14337" width="24.7109375" style="378" customWidth="1"/>
    <col min="14338" max="14349" width="9.28515625" style="378" customWidth="1"/>
    <col min="14350" max="14592" width="8.85546875" style="378"/>
    <col min="14593" max="14593" width="24.7109375" style="378" customWidth="1"/>
    <col min="14594" max="14605" width="9.28515625" style="378" customWidth="1"/>
    <col min="14606" max="14848" width="8.85546875" style="378"/>
    <col min="14849" max="14849" width="24.7109375" style="378" customWidth="1"/>
    <col min="14850" max="14861" width="9.28515625" style="378" customWidth="1"/>
    <col min="14862" max="15104" width="8.85546875" style="378"/>
    <col min="15105" max="15105" width="24.7109375" style="378" customWidth="1"/>
    <col min="15106" max="15117" width="9.28515625" style="378" customWidth="1"/>
    <col min="15118" max="15360" width="8.85546875" style="378"/>
    <col min="15361" max="15361" width="24.7109375" style="378" customWidth="1"/>
    <col min="15362" max="15373" width="9.28515625" style="378" customWidth="1"/>
    <col min="15374" max="15616" width="8.85546875" style="378"/>
    <col min="15617" max="15617" width="24.7109375" style="378" customWidth="1"/>
    <col min="15618" max="15629" width="9.28515625" style="378" customWidth="1"/>
    <col min="15630" max="15872" width="8.85546875" style="378"/>
    <col min="15873" max="15873" width="24.7109375" style="378" customWidth="1"/>
    <col min="15874" max="15885" width="9.28515625" style="378" customWidth="1"/>
    <col min="15886" max="16128" width="8.85546875" style="378"/>
    <col min="16129" max="16129" width="24.7109375" style="378" customWidth="1"/>
    <col min="16130" max="16141" width="9.28515625" style="378" customWidth="1"/>
    <col min="16142" max="16384" width="8.85546875" style="378"/>
  </cols>
  <sheetData>
    <row r="1" spans="1:13" ht="15" x14ac:dyDescent="0.25">
      <c r="A1" s="632" t="s">
        <v>686</v>
      </c>
      <c r="B1" s="632"/>
      <c r="C1" s="632"/>
      <c r="D1" s="632"/>
      <c r="E1" s="632"/>
      <c r="F1" s="632"/>
      <c r="G1" s="632"/>
      <c r="H1" s="633"/>
      <c r="I1" s="633"/>
      <c r="J1" s="633"/>
      <c r="K1" s="633"/>
      <c r="L1" s="633"/>
      <c r="M1" s="633"/>
    </row>
    <row r="2" spans="1:13" ht="15.75" x14ac:dyDescent="0.25">
      <c r="A2" s="634" t="s">
        <v>687</v>
      </c>
      <c r="B2" s="635"/>
      <c r="C2" s="635"/>
      <c r="D2" s="635"/>
      <c r="E2" s="635"/>
      <c r="F2" s="635"/>
      <c r="G2" s="635"/>
      <c r="H2" s="635"/>
      <c r="I2" s="635"/>
      <c r="J2" s="635"/>
      <c r="K2" s="635"/>
      <c r="L2" s="635"/>
      <c r="M2" s="635"/>
    </row>
    <row r="3" spans="1:13" ht="15.95" customHeight="1" x14ac:dyDescent="0.25">
      <c r="A3" s="636" t="s">
        <v>304</v>
      </c>
      <c r="B3" s="636"/>
      <c r="C3" s="636"/>
      <c r="D3" s="637" t="s">
        <v>688</v>
      </c>
      <c r="E3" s="637"/>
      <c r="F3" s="637"/>
      <c r="G3" s="637"/>
      <c r="H3" s="637"/>
      <c r="I3" s="637"/>
      <c r="J3" s="637"/>
      <c r="K3" s="637"/>
      <c r="L3" s="637"/>
      <c r="M3" s="637"/>
    </row>
    <row r="4" spans="1:13" s="474" customFormat="1" ht="15.75" thickBot="1" x14ac:dyDescent="0.3">
      <c r="A4" s="501"/>
      <c r="B4" s="501"/>
      <c r="C4" s="501"/>
      <c r="D4" s="501"/>
      <c r="E4" s="501"/>
      <c r="F4" s="501"/>
      <c r="G4" s="501"/>
      <c r="H4" s="501"/>
      <c r="I4" s="501"/>
      <c r="J4" s="501"/>
      <c r="K4" s="501"/>
      <c r="L4" s="638" t="str">
        <f>'[3]2.2.sz.mell  '!I2</f>
        <v>Forintban!</v>
      </c>
      <c r="M4" s="638"/>
    </row>
    <row r="5" spans="1:13" s="474" customFormat="1" ht="17.25" customHeight="1" thickBot="1" x14ac:dyDescent="0.3">
      <c r="A5" s="647" t="s">
        <v>305</v>
      </c>
      <c r="B5" s="650" t="s">
        <v>689</v>
      </c>
      <c r="C5" s="650"/>
      <c r="D5" s="650"/>
      <c r="E5" s="650"/>
      <c r="F5" s="650"/>
      <c r="G5" s="650"/>
      <c r="H5" s="650"/>
      <c r="I5" s="650"/>
      <c r="J5" s="651" t="s">
        <v>320</v>
      </c>
      <c r="K5" s="651"/>
      <c r="L5" s="651"/>
      <c r="M5" s="651"/>
    </row>
    <row r="6" spans="1:13" s="381" customFormat="1" ht="18" customHeight="1" thickBot="1" x14ac:dyDescent="0.3">
      <c r="A6" s="648"/>
      <c r="B6" s="645" t="s">
        <v>690</v>
      </c>
      <c r="C6" s="644" t="s">
        <v>691</v>
      </c>
      <c r="D6" s="643" t="s">
        <v>692</v>
      </c>
      <c r="E6" s="643"/>
      <c r="F6" s="643"/>
      <c r="G6" s="643"/>
      <c r="H6" s="643"/>
      <c r="I6" s="643"/>
      <c r="J6" s="652"/>
      <c r="K6" s="652"/>
      <c r="L6" s="652"/>
      <c r="M6" s="652"/>
    </row>
    <row r="7" spans="1:13" s="381" customFormat="1" ht="18" customHeight="1" thickBot="1" x14ac:dyDescent="0.3">
      <c r="A7" s="648"/>
      <c r="B7" s="645"/>
      <c r="C7" s="644"/>
      <c r="D7" s="502" t="s">
        <v>690</v>
      </c>
      <c r="E7" s="502" t="s">
        <v>691</v>
      </c>
      <c r="F7" s="502" t="s">
        <v>690</v>
      </c>
      <c r="G7" s="502" t="s">
        <v>691</v>
      </c>
      <c r="H7" s="502" t="s">
        <v>690</v>
      </c>
      <c r="I7" s="502" t="s">
        <v>691</v>
      </c>
      <c r="J7" s="652"/>
      <c r="K7" s="652"/>
      <c r="L7" s="652"/>
      <c r="M7" s="652"/>
    </row>
    <row r="8" spans="1:13" s="384" customFormat="1" ht="42.95" customHeight="1" thickBot="1" x14ac:dyDescent="0.3">
      <c r="A8" s="649"/>
      <c r="B8" s="644" t="s">
        <v>693</v>
      </c>
      <c r="C8" s="644"/>
      <c r="D8" s="644" t="s">
        <v>710</v>
      </c>
      <c r="E8" s="644"/>
      <c r="F8" s="644" t="s">
        <v>709</v>
      </c>
      <c r="G8" s="644"/>
      <c r="H8" s="645" t="s">
        <v>711</v>
      </c>
      <c r="I8" s="645"/>
      <c r="J8" s="503" t="str">
        <f>+D8</f>
        <v>2019. előtt</v>
      </c>
      <c r="K8" s="502" t="str">
        <f>+F8</f>
        <v>2019. évi</v>
      </c>
      <c r="L8" s="503" t="s">
        <v>40</v>
      </c>
      <c r="M8" s="502" t="str">
        <f>CONCATENATE("Teljesítés 
%-a 
",[3]ALAPADATOK!A2,". dec. 31-ig")</f>
        <v>Teljesítés 
%-a 
2018. dec. 31-ig</v>
      </c>
    </row>
    <row r="9" spans="1:13" s="384" customFormat="1" ht="14.1" customHeight="1" thickBot="1" x14ac:dyDescent="0.3">
      <c r="A9" s="504">
        <v>1</v>
      </c>
      <c r="B9" s="505">
        <v>2</v>
      </c>
      <c r="C9" s="505">
        <v>3</v>
      </c>
      <c r="D9" s="506">
        <v>4</v>
      </c>
      <c r="E9" s="386">
        <v>5</v>
      </c>
      <c r="F9" s="386">
        <v>6</v>
      </c>
      <c r="G9" s="386">
        <v>7</v>
      </c>
      <c r="H9" s="505">
        <v>8</v>
      </c>
      <c r="I9" s="506">
        <v>9</v>
      </c>
      <c r="J9" s="506">
        <v>10</v>
      </c>
      <c r="K9" s="506">
        <v>11</v>
      </c>
      <c r="L9" s="506" t="s">
        <v>694</v>
      </c>
      <c r="M9" s="507" t="s">
        <v>695</v>
      </c>
    </row>
    <row r="10" spans="1:13" ht="12.95" customHeight="1" x14ac:dyDescent="0.25">
      <c r="A10" s="508" t="s">
        <v>306</v>
      </c>
      <c r="B10" s="509">
        <f>SUM(D10,F10,H10)</f>
        <v>0</v>
      </c>
      <c r="C10" s="509">
        <f>SUM(E10,G10,I10)</f>
        <v>0</v>
      </c>
      <c r="D10" s="510"/>
      <c r="E10" s="511"/>
      <c r="F10" s="510"/>
      <c r="G10" s="510"/>
      <c r="H10" s="512"/>
      <c r="I10" s="512"/>
      <c r="J10" s="512"/>
      <c r="K10" s="512"/>
      <c r="L10" s="513">
        <f t="shared" ref="L10:L17" si="0">J10+K10</f>
        <v>0</v>
      </c>
      <c r="M10" s="514" t="str">
        <f t="shared" ref="M10:M17" si="1">IF((C10&lt;&gt;0),ROUND((L10/C10)*100,1),"")</f>
        <v/>
      </c>
    </row>
    <row r="11" spans="1:13" ht="12.95" customHeight="1" x14ac:dyDescent="0.25">
      <c r="A11" s="515" t="s">
        <v>307</v>
      </c>
      <c r="B11" s="516">
        <f t="shared" ref="B11:C16" si="2">SUM(D11,F11,H11)</f>
        <v>0</v>
      </c>
      <c r="C11" s="517">
        <f t="shared" si="2"/>
        <v>0</v>
      </c>
      <c r="D11" s="517"/>
      <c r="E11" s="517"/>
      <c r="F11" s="517"/>
      <c r="G11" s="517"/>
      <c r="H11" s="517"/>
      <c r="I11" s="517"/>
      <c r="J11" s="517"/>
      <c r="K11" s="517"/>
      <c r="L11" s="518">
        <f t="shared" si="0"/>
        <v>0</v>
      </c>
      <c r="M11" s="519" t="str">
        <f t="shared" si="1"/>
        <v/>
      </c>
    </row>
    <row r="12" spans="1:13" ht="12.95" customHeight="1" x14ac:dyDescent="0.25">
      <c r="A12" s="520" t="s">
        <v>308</v>
      </c>
      <c r="B12" s="521">
        <f t="shared" si="2"/>
        <v>10559121</v>
      </c>
      <c r="C12" s="522">
        <f>SUM(E12,G12,I12)</f>
        <v>13595972</v>
      </c>
      <c r="D12" s="522">
        <v>5594340</v>
      </c>
      <c r="E12" s="522">
        <v>5594340</v>
      </c>
      <c r="F12" s="522">
        <v>4964781</v>
      </c>
      <c r="G12" s="522">
        <v>8001632</v>
      </c>
      <c r="H12" s="522"/>
      <c r="I12" s="522"/>
      <c r="J12" s="522">
        <v>11388090</v>
      </c>
      <c r="K12" s="522">
        <v>8001632</v>
      </c>
      <c r="L12" s="518">
        <f t="shared" si="0"/>
        <v>19389722</v>
      </c>
      <c r="M12" s="523">
        <f t="shared" si="1"/>
        <v>142.6</v>
      </c>
    </row>
    <row r="13" spans="1:13" ht="12.95" customHeight="1" x14ac:dyDescent="0.25">
      <c r="A13" s="520" t="s">
        <v>309</v>
      </c>
      <c r="B13" s="521">
        <f t="shared" si="2"/>
        <v>0</v>
      </c>
      <c r="C13" s="522">
        <f t="shared" si="2"/>
        <v>0</v>
      </c>
      <c r="D13" s="522"/>
      <c r="E13" s="522"/>
      <c r="F13" s="522"/>
      <c r="G13" s="522"/>
      <c r="H13" s="522"/>
      <c r="I13" s="522"/>
      <c r="J13" s="522"/>
      <c r="K13" s="522"/>
      <c r="L13" s="518">
        <f t="shared" si="0"/>
        <v>0</v>
      </c>
      <c r="M13" s="523" t="str">
        <f t="shared" si="1"/>
        <v/>
      </c>
    </row>
    <row r="14" spans="1:13" ht="12.95" customHeight="1" x14ac:dyDescent="0.25">
      <c r="A14" s="520" t="s">
        <v>310</v>
      </c>
      <c r="B14" s="521">
        <f t="shared" si="2"/>
        <v>0</v>
      </c>
      <c r="C14" s="522">
        <f t="shared" si="2"/>
        <v>0</v>
      </c>
      <c r="D14" s="522"/>
      <c r="E14" s="522"/>
      <c r="F14" s="522"/>
      <c r="G14" s="522"/>
      <c r="H14" s="522"/>
      <c r="I14" s="522"/>
      <c r="J14" s="522"/>
      <c r="K14" s="522"/>
      <c r="L14" s="518">
        <f t="shared" si="0"/>
        <v>0</v>
      </c>
      <c r="M14" s="523" t="str">
        <f t="shared" si="1"/>
        <v/>
      </c>
    </row>
    <row r="15" spans="1:13" ht="12.95" customHeight="1" x14ac:dyDescent="0.25">
      <c r="A15" s="520" t="s">
        <v>311</v>
      </c>
      <c r="B15" s="521">
        <f t="shared" si="2"/>
        <v>20062701</v>
      </c>
      <c r="C15" s="522">
        <f t="shared" si="2"/>
        <v>20062701</v>
      </c>
      <c r="D15" s="522">
        <v>8041660</v>
      </c>
      <c r="E15" s="522">
        <v>8041660</v>
      </c>
      <c r="F15" s="522">
        <v>7829203</v>
      </c>
      <c r="G15" s="522">
        <v>7829203</v>
      </c>
      <c r="H15" s="524">
        <v>4191838</v>
      </c>
      <c r="I15" s="524">
        <v>4191838</v>
      </c>
      <c r="J15" s="524">
        <v>8041660</v>
      </c>
      <c r="K15" s="524">
        <v>7829203</v>
      </c>
      <c r="L15" s="518">
        <f t="shared" si="0"/>
        <v>15870863</v>
      </c>
      <c r="M15" s="525">
        <f t="shared" si="1"/>
        <v>79.099999999999994</v>
      </c>
    </row>
    <row r="16" spans="1:13" ht="12.95" customHeight="1" thickBot="1" x14ac:dyDescent="0.3">
      <c r="A16" s="526"/>
      <c r="B16" s="527">
        <f t="shared" si="2"/>
        <v>0</v>
      </c>
      <c r="C16" s="528">
        <f t="shared" si="2"/>
        <v>0</v>
      </c>
      <c r="D16" s="528"/>
      <c r="E16" s="528"/>
      <c r="F16" s="528"/>
      <c r="G16" s="528"/>
      <c r="H16" s="528"/>
      <c r="I16" s="528"/>
      <c r="J16" s="528"/>
      <c r="K16" s="528"/>
      <c r="L16" s="529">
        <f t="shared" si="0"/>
        <v>0</v>
      </c>
      <c r="M16" s="530" t="str">
        <f t="shared" si="1"/>
        <v/>
      </c>
    </row>
    <row r="17" spans="1:13" ht="12.95" customHeight="1" thickBot="1" x14ac:dyDescent="0.3">
      <c r="A17" s="531" t="s">
        <v>312</v>
      </c>
      <c r="B17" s="532">
        <f t="shared" ref="B17:K17" si="3">B10+SUM(B12:B16)</f>
        <v>30621822</v>
      </c>
      <c r="C17" s="532">
        <f t="shared" si="3"/>
        <v>33658673</v>
      </c>
      <c r="D17" s="532">
        <f t="shared" si="3"/>
        <v>13636000</v>
      </c>
      <c r="E17" s="532">
        <f t="shared" si="3"/>
        <v>13636000</v>
      </c>
      <c r="F17" s="532">
        <f t="shared" si="3"/>
        <v>12793984</v>
      </c>
      <c r="G17" s="532">
        <f t="shared" si="3"/>
        <v>15830835</v>
      </c>
      <c r="H17" s="532">
        <f t="shared" si="3"/>
        <v>4191838</v>
      </c>
      <c r="I17" s="532">
        <f t="shared" si="3"/>
        <v>4191838</v>
      </c>
      <c r="J17" s="532">
        <f t="shared" si="3"/>
        <v>19429750</v>
      </c>
      <c r="K17" s="532">
        <f t="shared" si="3"/>
        <v>15830835</v>
      </c>
      <c r="L17" s="532">
        <f t="shared" si="0"/>
        <v>35260585</v>
      </c>
      <c r="M17" s="533">
        <f t="shared" si="1"/>
        <v>104.8</v>
      </c>
    </row>
    <row r="18" spans="1:13" ht="9.9499999999999993" customHeight="1" x14ac:dyDescent="0.25">
      <c r="A18" s="534"/>
      <c r="B18" s="535"/>
      <c r="C18" s="536"/>
      <c r="D18" s="536"/>
      <c r="E18" s="536"/>
      <c r="F18" s="536"/>
      <c r="G18" s="536"/>
      <c r="H18" s="536"/>
      <c r="I18" s="536"/>
      <c r="J18" s="536"/>
      <c r="K18" s="536"/>
      <c r="L18" s="536"/>
      <c r="M18" s="536"/>
    </row>
    <row r="19" spans="1:13" ht="14.1" customHeight="1" thickBot="1" x14ac:dyDescent="0.3">
      <c r="A19" s="537" t="s">
        <v>313</v>
      </c>
      <c r="B19" s="538"/>
      <c r="C19" s="539"/>
      <c r="D19" s="539"/>
      <c r="E19" s="539"/>
      <c r="F19" s="539"/>
      <c r="G19" s="539"/>
      <c r="H19" s="539"/>
      <c r="I19" s="539"/>
      <c r="J19" s="539"/>
      <c r="K19" s="539"/>
      <c r="L19" s="539"/>
      <c r="M19" s="539"/>
    </row>
    <row r="20" spans="1:13" ht="12.95" customHeight="1" x14ac:dyDescent="0.25">
      <c r="A20" s="540" t="s">
        <v>314</v>
      </c>
      <c r="B20" s="509">
        <f t="shared" ref="B20:C25" si="4">SUM(D20,F20,H20)</f>
        <v>23619857</v>
      </c>
      <c r="C20" s="510">
        <f t="shared" si="4"/>
        <v>26342708</v>
      </c>
      <c r="D20" s="510">
        <v>11353000</v>
      </c>
      <c r="E20" s="510">
        <v>11353000</v>
      </c>
      <c r="F20" s="510">
        <v>9975000</v>
      </c>
      <c r="G20" s="510">
        <v>12697851</v>
      </c>
      <c r="H20" s="510">
        <v>2291857</v>
      </c>
      <c r="I20" s="510">
        <v>2291857</v>
      </c>
      <c r="J20" s="510">
        <v>9990918</v>
      </c>
      <c r="K20" s="510">
        <v>10125398</v>
      </c>
      <c r="L20" s="541">
        <f t="shared" ref="L20:L26" si="5">J20+K20</f>
        <v>20116316</v>
      </c>
      <c r="M20" s="514">
        <f t="shared" ref="M20:M26" si="6">IF((C20&lt;&gt;0),ROUND((L20/C20)*100,1),"")</f>
        <v>76.400000000000006</v>
      </c>
    </row>
    <row r="21" spans="1:13" ht="12.95" customHeight="1" x14ac:dyDescent="0.25">
      <c r="A21" s="542" t="s">
        <v>315</v>
      </c>
      <c r="B21" s="516">
        <f t="shared" si="4"/>
        <v>55000</v>
      </c>
      <c r="C21" s="522">
        <f t="shared" si="4"/>
        <v>55000</v>
      </c>
      <c r="D21" s="522">
        <v>55000</v>
      </c>
      <c r="E21" s="522">
        <v>55000</v>
      </c>
      <c r="F21" s="522">
        <v>0</v>
      </c>
      <c r="G21" s="522">
        <v>0</v>
      </c>
      <c r="H21" s="522"/>
      <c r="I21" s="522"/>
      <c r="J21" s="522"/>
      <c r="K21" s="522"/>
      <c r="L21" s="518">
        <f t="shared" si="5"/>
        <v>0</v>
      </c>
      <c r="M21" s="523">
        <f t="shared" si="6"/>
        <v>0</v>
      </c>
    </row>
    <row r="22" spans="1:13" ht="12.95" customHeight="1" x14ac:dyDescent="0.25">
      <c r="A22" s="542" t="s">
        <v>316</v>
      </c>
      <c r="B22" s="521">
        <f t="shared" si="4"/>
        <v>6444840</v>
      </c>
      <c r="C22" s="522">
        <f t="shared" si="4"/>
        <v>6758840</v>
      </c>
      <c r="D22" s="522">
        <v>2228000</v>
      </c>
      <c r="E22" s="522">
        <v>2228000</v>
      </c>
      <c r="F22" s="522">
        <v>2818984</v>
      </c>
      <c r="G22" s="522">
        <v>3132984</v>
      </c>
      <c r="H22" s="522">
        <v>1397856</v>
      </c>
      <c r="I22" s="522">
        <v>1397856</v>
      </c>
      <c r="J22" s="522">
        <v>749595</v>
      </c>
      <c r="K22" s="522">
        <v>2344854</v>
      </c>
      <c r="L22" s="518">
        <f t="shared" si="5"/>
        <v>3094449</v>
      </c>
      <c r="M22" s="523">
        <f t="shared" si="6"/>
        <v>45.8</v>
      </c>
    </row>
    <row r="23" spans="1:13" ht="12.95" customHeight="1" x14ac:dyDescent="0.25">
      <c r="A23" s="542" t="s">
        <v>317</v>
      </c>
      <c r="B23" s="521">
        <f t="shared" si="4"/>
        <v>502125</v>
      </c>
      <c r="C23" s="522">
        <f t="shared" si="4"/>
        <v>502125</v>
      </c>
      <c r="D23" s="522"/>
      <c r="E23" s="522"/>
      <c r="F23" s="522"/>
      <c r="G23" s="522"/>
      <c r="H23" s="522">
        <v>502125</v>
      </c>
      <c r="I23" s="522">
        <v>502125</v>
      </c>
      <c r="J23" s="522"/>
      <c r="K23" s="522"/>
      <c r="L23" s="518">
        <f t="shared" si="5"/>
        <v>0</v>
      </c>
      <c r="M23" s="523">
        <f t="shared" si="6"/>
        <v>0</v>
      </c>
    </row>
    <row r="24" spans="1:13" ht="12.95" customHeight="1" x14ac:dyDescent="0.25">
      <c r="A24" s="543"/>
      <c r="B24" s="521">
        <f t="shared" si="4"/>
        <v>0</v>
      </c>
      <c r="C24" s="522">
        <f t="shared" si="4"/>
        <v>0</v>
      </c>
      <c r="D24" s="522"/>
      <c r="E24" s="522"/>
      <c r="F24" s="522"/>
      <c r="G24" s="522"/>
      <c r="H24" s="522"/>
      <c r="I24" s="522"/>
      <c r="J24" s="522"/>
      <c r="K24" s="522"/>
      <c r="L24" s="518">
        <f t="shared" si="5"/>
        <v>0</v>
      </c>
      <c r="M24" s="523" t="str">
        <f t="shared" si="6"/>
        <v/>
      </c>
    </row>
    <row r="25" spans="1:13" ht="12.95" customHeight="1" thickBot="1" x14ac:dyDescent="0.3">
      <c r="A25" s="544"/>
      <c r="B25" s="527">
        <f t="shared" si="4"/>
        <v>0</v>
      </c>
      <c r="C25" s="528">
        <f t="shared" si="4"/>
        <v>0</v>
      </c>
      <c r="D25" s="528"/>
      <c r="E25" s="528"/>
      <c r="F25" s="528"/>
      <c r="G25" s="528"/>
      <c r="H25" s="528"/>
      <c r="I25" s="528"/>
      <c r="J25" s="528"/>
      <c r="K25" s="528"/>
      <c r="L25" s="545">
        <f t="shared" si="5"/>
        <v>0</v>
      </c>
      <c r="M25" s="530" t="str">
        <f t="shared" si="6"/>
        <v/>
      </c>
    </row>
    <row r="26" spans="1:13" ht="14.1" customHeight="1" thickBot="1" x14ac:dyDescent="0.3">
      <c r="A26" s="546" t="s">
        <v>294</v>
      </c>
      <c r="B26" s="532">
        <f t="shared" ref="B26:K26" si="7">SUM(B20:B25)</f>
        <v>30621822</v>
      </c>
      <c r="C26" s="532">
        <f t="shared" si="7"/>
        <v>33658673</v>
      </c>
      <c r="D26" s="532">
        <f t="shared" si="7"/>
        <v>13636000</v>
      </c>
      <c r="E26" s="532">
        <f t="shared" si="7"/>
        <v>13636000</v>
      </c>
      <c r="F26" s="532">
        <f t="shared" si="7"/>
        <v>12793984</v>
      </c>
      <c r="G26" s="532">
        <f t="shared" si="7"/>
        <v>15830835</v>
      </c>
      <c r="H26" s="532">
        <f t="shared" si="7"/>
        <v>4191838</v>
      </c>
      <c r="I26" s="532">
        <f t="shared" si="7"/>
        <v>4191838</v>
      </c>
      <c r="J26" s="532">
        <f t="shared" si="7"/>
        <v>10740513</v>
      </c>
      <c r="K26" s="532">
        <f t="shared" si="7"/>
        <v>12470252</v>
      </c>
      <c r="L26" s="532">
        <f t="shared" si="5"/>
        <v>23210765</v>
      </c>
      <c r="M26" s="547">
        <f t="shared" si="6"/>
        <v>69</v>
      </c>
    </row>
    <row r="27" spans="1:13" ht="11.1" customHeight="1" x14ac:dyDescent="0.25">
      <c r="A27" s="646" t="s">
        <v>696</v>
      </c>
      <c r="B27" s="646"/>
      <c r="C27" s="646"/>
      <c r="D27" s="646"/>
      <c r="E27" s="646"/>
      <c r="F27" s="646"/>
      <c r="G27" s="646"/>
      <c r="H27" s="646"/>
      <c r="I27" s="646"/>
      <c r="J27" s="646"/>
      <c r="K27" s="646"/>
      <c r="L27" s="646"/>
      <c r="M27" s="646"/>
    </row>
    <row r="28" spans="1:13" ht="6" customHeight="1" x14ac:dyDescent="0.25">
      <c r="A28" s="548"/>
      <c r="B28" s="548"/>
      <c r="C28" s="548"/>
      <c r="D28" s="548"/>
      <c r="E28" s="548"/>
      <c r="F28" s="548"/>
      <c r="G28" s="548"/>
      <c r="H28" s="548"/>
      <c r="I28" s="548"/>
      <c r="J28" s="548"/>
      <c r="K28" s="548"/>
      <c r="L28" s="548"/>
      <c r="M28" s="548"/>
    </row>
    <row r="29" spans="1:13" ht="15" customHeight="1" x14ac:dyDescent="0.25">
      <c r="A29" s="653" t="s">
        <v>708</v>
      </c>
      <c r="B29" s="653"/>
      <c r="C29" s="653"/>
      <c r="D29" s="653"/>
      <c r="E29" s="653"/>
      <c r="F29" s="653"/>
      <c r="G29" s="653"/>
      <c r="H29" s="653"/>
      <c r="I29" s="653"/>
      <c r="J29" s="653"/>
      <c r="K29" s="653"/>
      <c r="L29" s="653"/>
      <c r="M29" s="653"/>
    </row>
    <row r="30" spans="1:13" ht="12" customHeight="1" thickBot="1" x14ac:dyDescent="0.3">
      <c r="A30" s="549"/>
      <c r="B30" s="549"/>
      <c r="C30" s="549"/>
      <c r="D30" s="549"/>
      <c r="E30" s="549"/>
      <c r="F30" s="549"/>
      <c r="G30" s="549"/>
      <c r="H30" s="549"/>
      <c r="I30" s="549"/>
      <c r="J30" s="549"/>
      <c r="K30" s="549"/>
      <c r="L30" s="638" t="str">
        <f>L4</f>
        <v>Forintban!</v>
      </c>
      <c r="M30" s="638"/>
    </row>
    <row r="31" spans="1:13" ht="13.5" thickBot="1" x14ac:dyDescent="0.3">
      <c r="A31" s="654" t="s">
        <v>697</v>
      </c>
      <c r="B31" s="655"/>
      <c r="C31" s="655"/>
      <c r="D31" s="655"/>
      <c r="E31" s="655"/>
      <c r="F31" s="655"/>
      <c r="G31" s="655"/>
      <c r="H31" s="655"/>
      <c r="I31" s="655"/>
      <c r="J31" s="655"/>
      <c r="K31" s="550" t="s">
        <v>690</v>
      </c>
      <c r="L31" s="550" t="s">
        <v>691</v>
      </c>
      <c r="M31" s="550" t="s">
        <v>320</v>
      </c>
    </row>
    <row r="32" spans="1:13" x14ac:dyDescent="0.25">
      <c r="A32" s="630"/>
      <c r="B32" s="631"/>
      <c r="C32" s="631"/>
      <c r="D32" s="631"/>
      <c r="E32" s="631"/>
      <c r="F32" s="631"/>
      <c r="G32" s="631"/>
      <c r="H32" s="631"/>
      <c r="I32" s="631"/>
      <c r="J32" s="631"/>
      <c r="K32" s="511"/>
      <c r="L32" s="551"/>
      <c r="M32" s="551"/>
    </row>
    <row r="33" spans="1:13" ht="13.5" thickBot="1" x14ac:dyDescent="0.3">
      <c r="A33" s="639"/>
      <c r="B33" s="640"/>
      <c r="C33" s="640"/>
      <c r="D33" s="640"/>
      <c r="E33" s="640"/>
      <c r="F33" s="640"/>
      <c r="G33" s="640"/>
      <c r="H33" s="640"/>
      <c r="I33" s="640"/>
      <c r="J33" s="640"/>
      <c r="K33" s="552"/>
      <c r="L33" s="528"/>
      <c r="M33" s="528"/>
    </row>
    <row r="34" spans="1:13" ht="13.5" thickBot="1" x14ac:dyDescent="0.3">
      <c r="A34" s="641" t="s">
        <v>293</v>
      </c>
      <c r="B34" s="642"/>
      <c r="C34" s="642"/>
      <c r="D34" s="642"/>
      <c r="E34" s="642"/>
      <c r="F34" s="642"/>
      <c r="G34" s="642"/>
      <c r="H34" s="642"/>
      <c r="I34" s="642"/>
      <c r="J34" s="642"/>
      <c r="K34" s="553">
        <f>SUM(K32:K33)</f>
        <v>0</v>
      </c>
      <c r="L34" s="553">
        <f>SUM(L32:L33)</f>
        <v>0</v>
      </c>
      <c r="M34" s="553">
        <f>SUM(M32:M33)</f>
        <v>0</v>
      </c>
    </row>
  </sheetData>
  <mergeCells count="22">
    <mergeCell ref="A33:J33"/>
    <mergeCell ref="A34:J34"/>
    <mergeCell ref="D6:I6"/>
    <mergeCell ref="B8:C8"/>
    <mergeCell ref="D8:E8"/>
    <mergeCell ref="F8:G8"/>
    <mergeCell ref="H8:I8"/>
    <mergeCell ref="A27:M27"/>
    <mergeCell ref="A5:A8"/>
    <mergeCell ref="B5:I5"/>
    <mergeCell ref="J5:M7"/>
    <mergeCell ref="B6:B7"/>
    <mergeCell ref="C6:C7"/>
    <mergeCell ref="A29:M29"/>
    <mergeCell ref="L30:M30"/>
    <mergeCell ref="A31:J31"/>
    <mergeCell ref="A32:J32"/>
    <mergeCell ref="A1:M1"/>
    <mergeCell ref="A2:M2"/>
    <mergeCell ref="A3:C3"/>
    <mergeCell ref="D3:M3"/>
    <mergeCell ref="L4:M4"/>
  </mergeCells>
  <printOptions horizontalCentered="1"/>
  <pageMargins left="0.59055118110236227" right="0.59055118110236227" top="0.98425196850393704" bottom="0.98425196850393704" header="0.59055118110236227" footer="0.59055118110236227"/>
  <pageSetup paperSize="9" scale="90" fitToWidth="2" fitToHeight="2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R128"/>
  <sheetViews>
    <sheetView tabSelected="1" view="pageBreakPreview" zoomScale="120" zoomScaleNormal="120" zoomScaleSheetLayoutView="120" workbookViewId="0">
      <pane xSplit="2" ySplit="3" topLeftCell="C77" activePane="bottomRight" state="frozen"/>
      <selection activeCell="C2" sqref="C1:G1048576"/>
      <selection pane="topRight" activeCell="C2" sqref="C1:G1048576"/>
      <selection pane="bottomLeft" activeCell="C2" sqref="C1:G1048576"/>
      <selection pane="bottomRight" activeCell="J85" sqref="J85"/>
    </sheetView>
  </sheetViews>
  <sheetFormatPr defaultRowHeight="15.75" x14ac:dyDescent="0.25"/>
  <cols>
    <col min="1" max="1" width="8.140625" style="74" customWidth="1"/>
    <col min="2" max="2" width="78.5703125" style="74" customWidth="1"/>
    <col min="3" max="3" width="13.85546875" style="75" customWidth="1"/>
    <col min="4" max="5" width="13.85546875" style="75" hidden="1" customWidth="1"/>
    <col min="6" max="6" width="13.85546875" style="75" customWidth="1"/>
    <col min="7" max="8" width="13.85546875" style="75" hidden="1" customWidth="1"/>
    <col min="9" max="9" width="13" style="75" customWidth="1"/>
    <col min="10" max="10" width="9.7109375" style="75" customWidth="1"/>
    <col min="11" max="11" width="9.140625" style="15"/>
    <col min="12" max="12" width="17.42578125" style="177" bestFit="1" customWidth="1"/>
    <col min="13" max="13" width="13.7109375" style="177" bestFit="1" customWidth="1"/>
    <col min="14" max="14" width="11.7109375" style="177" bestFit="1" customWidth="1"/>
    <col min="15" max="15" width="13.7109375" style="177" bestFit="1" customWidth="1"/>
    <col min="16" max="16" width="11.7109375" style="177" bestFit="1" customWidth="1"/>
    <col min="17" max="17" width="13.7109375" style="177" bestFit="1" customWidth="1"/>
    <col min="18" max="18" width="9.140625" style="172"/>
    <col min="19" max="261" width="9.140625" style="15"/>
    <col min="262" max="262" width="8.140625" style="15" customWidth="1"/>
    <col min="263" max="263" width="78.5703125" style="15" customWidth="1"/>
    <col min="264" max="264" width="18.5703125" style="15" customWidth="1"/>
    <col min="265" max="265" width="7.7109375" style="15" customWidth="1"/>
    <col min="266" max="517" width="9.140625" style="15"/>
    <col min="518" max="518" width="8.140625" style="15" customWidth="1"/>
    <col min="519" max="519" width="78.5703125" style="15" customWidth="1"/>
    <col min="520" max="520" width="18.5703125" style="15" customWidth="1"/>
    <col min="521" max="521" width="7.7109375" style="15" customWidth="1"/>
    <col min="522" max="773" width="9.140625" style="15"/>
    <col min="774" max="774" width="8.140625" style="15" customWidth="1"/>
    <col min="775" max="775" width="78.5703125" style="15" customWidth="1"/>
    <col min="776" max="776" width="18.5703125" style="15" customWidth="1"/>
    <col min="777" max="777" width="7.7109375" style="15" customWidth="1"/>
    <col min="778" max="1029" width="9.140625" style="15"/>
    <col min="1030" max="1030" width="8.140625" style="15" customWidth="1"/>
    <col min="1031" max="1031" width="78.5703125" style="15" customWidth="1"/>
    <col min="1032" max="1032" width="18.5703125" style="15" customWidth="1"/>
    <col min="1033" max="1033" width="7.7109375" style="15" customWidth="1"/>
    <col min="1034" max="1285" width="9.140625" style="15"/>
    <col min="1286" max="1286" width="8.140625" style="15" customWidth="1"/>
    <col min="1287" max="1287" width="78.5703125" style="15" customWidth="1"/>
    <col min="1288" max="1288" width="18.5703125" style="15" customWidth="1"/>
    <col min="1289" max="1289" width="7.7109375" style="15" customWidth="1"/>
    <col min="1290" max="1541" width="9.140625" style="15"/>
    <col min="1542" max="1542" width="8.140625" style="15" customWidth="1"/>
    <col min="1543" max="1543" width="78.5703125" style="15" customWidth="1"/>
    <col min="1544" max="1544" width="18.5703125" style="15" customWidth="1"/>
    <col min="1545" max="1545" width="7.7109375" style="15" customWidth="1"/>
    <col min="1546" max="1797" width="9.140625" style="15"/>
    <col min="1798" max="1798" width="8.140625" style="15" customWidth="1"/>
    <col min="1799" max="1799" width="78.5703125" style="15" customWidth="1"/>
    <col min="1800" max="1800" width="18.5703125" style="15" customWidth="1"/>
    <col min="1801" max="1801" width="7.7109375" style="15" customWidth="1"/>
    <col min="1802" max="2053" width="9.140625" style="15"/>
    <col min="2054" max="2054" width="8.140625" style="15" customWidth="1"/>
    <col min="2055" max="2055" width="78.5703125" style="15" customWidth="1"/>
    <col min="2056" max="2056" width="18.5703125" style="15" customWidth="1"/>
    <col min="2057" max="2057" width="7.7109375" style="15" customWidth="1"/>
    <col min="2058" max="2309" width="9.140625" style="15"/>
    <col min="2310" max="2310" width="8.140625" style="15" customWidth="1"/>
    <col min="2311" max="2311" width="78.5703125" style="15" customWidth="1"/>
    <col min="2312" max="2312" width="18.5703125" style="15" customWidth="1"/>
    <col min="2313" max="2313" width="7.7109375" style="15" customWidth="1"/>
    <col min="2314" max="2565" width="9.140625" style="15"/>
    <col min="2566" max="2566" width="8.140625" style="15" customWidth="1"/>
    <col min="2567" max="2567" width="78.5703125" style="15" customWidth="1"/>
    <col min="2568" max="2568" width="18.5703125" style="15" customWidth="1"/>
    <col min="2569" max="2569" width="7.7109375" style="15" customWidth="1"/>
    <col min="2570" max="2821" width="9.140625" style="15"/>
    <col min="2822" max="2822" width="8.140625" style="15" customWidth="1"/>
    <col min="2823" max="2823" width="78.5703125" style="15" customWidth="1"/>
    <col min="2824" max="2824" width="18.5703125" style="15" customWidth="1"/>
    <col min="2825" max="2825" width="7.7109375" style="15" customWidth="1"/>
    <col min="2826" max="3077" width="9.140625" style="15"/>
    <col min="3078" max="3078" width="8.140625" style="15" customWidth="1"/>
    <col min="3079" max="3079" width="78.5703125" style="15" customWidth="1"/>
    <col min="3080" max="3080" width="18.5703125" style="15" customWidth="1"/>
    <col min="3081" max="3081" width="7.7109375" style="15" customWidth="1"/>
    <col min="3082" max="3333" width="9.140625" style="15"/>
    <col min="3334" max="3334" width="8.140625" style="15" customWidth="1"/>
    <col min="3335" max="3335" width="78.5703125" style="15" customWidth="1"/>
    <col min="3336" max="3336" width="18.5703125" style="15" customWidth="1"/>
    <col min="3337" max="3337" width="7.7109375" style="15" customWidth="1"/>
    <col min="3338" max="3589" width="9.140625" style="15"/>
    <col min="3590" max="3590" width="8.140625" style="15" customWidth="1"/>
    <col min="3591" max="3591" width="78.5703125" style="15" customWidth="1"/>
    <col min="3592" max="3592" width="18.5703125" style="15" customWidth="1"/>
    <col min="3593" max="3593" width="7.7109375" style="15" customWidth="1"/>
    <col min="3594" max="3845" width="9.140625" style="15"/>
    <col min="3846" max="3846" width="8.140625" style="15" customWidth="1"/>
    <col min="3847" max="3847" width="78.5703125" style="15" customWidth="1"/>
    <col min="3848" max="3848" width="18.5703125" style="15" customWidth="1"/>
    <col min="3849" max="3849" width="7.7109375" style="15" customWidth="1"/>
    <col min="3850" max="4101" width="9.140625" style="15"/>
    <col min="4102" max="4102" width="8.140625" style="15" customWidth="1"/>
    <col min="4103" max="4103" width="78.5703125" style="15" customWidth="1"/>
    <col min="4104" max="4104" width="18.5703125" style="15" customWidth="1"/>
    <col min="4105" max="4105" width="7.7109375" style="15" customWidth="1"/>
    <col min="4106" max="4357" width="9.140625" style="15"/>
    <col min="4358" max="4358" width="8.140625" style="15" customWidth="1"/>
    <col min="4359" max="4359" width="78.5703125" style="15" customWidth="1"/>
    <col min="4360" max="4360" width="18.5703125" style="15" customWidth="1"/>
    <col min="4361" max="4361" width="7.7109375" style="15" customWidth="1"/>
    <col min="4362" max="4613" width="9.140625" style="15"/>
    <col min="4614" max="4614" width="8.140625" style="15" customWidth="1"/>
    <col min="4615" max="4615" width="78.5703125" style="15" customWidth="1"/>
    <col min="4616" max="4616" width="18.5703125" style="15" customWidth="1"/>
    <col min="4617" max="4617" width="7.7109375" style="15" customWidth="1"/>
    <col min="4618" max="4869" width="9.140625" style="15"/>
    <col min="4870" max="4870" width="8.140625" style="15" customWidth="1"/>
    <col min="4871" max="4871" width="78.5703125" style="15" customWidth="1"/>
    <col min="4872" max="4872" width="18.5703125" style="15" customWidth="1"/>
    <col min="4873" max="4873" width="7.7109375" style="15" customWidth="1"/>
    <col min="4874" max="5125" width="9.140625" style="15"/>
    <col min="5126" max="5126" width="8.140625" style="15" customWidth="1"/>
    <col min="5127" max="5127" width="78.5703125" style="15" customWidth="1"/>
    <col min="5128" max="5128" width="18.5703125" style="15" customWidth="1"/>
    <col min="5129" max="5129" width="7.7109375" style="15" customWidth="1"/>
    <col min="5130" max="5381" width="9.140625" style="15"/>
    <col min="5382" max="5382" width="8.140625" style="15" customWidth="1"/>
    <col min="5383" max="5383" width="78.5703125" style="15" customWidth="1"/>
    <col min="5384" max="5384" width="18.5703125" style="15" customWidth="1"/>
    <col min="5385" max="5385" width="7.7109375" style="15" customWidth="1"/>
    <col min="5386" max="5637" width="9.140625" style="15"/>
    <col min="5638" max="5638" width="8.140625" style="15" customWidth="1"/>
    <col min="5639" max="5639" width="78.5703125" style="15" customWidth="1"/>
    <col min="5640" max="5640" width="18.5703125" style="15" customWidth="1"/>
    <col min="5641" max="5641" width="7.7109375" style="15" customWidth="1"/>
    <col min="5642" max="5893" width="9.140625" style="15"/>
    <col min="5894" max="5894" width="8.140625" style="15" customWidth="1"/>
    <col min="5895" max="5895" width="78.5703125" style="15" customWidth="1"/>
    <col min="5896" max="5896" width="18.5703125" style="15" customWidth="1"/>
    <col min="5897" max="5897" width="7.7109375" style="15" customWidth="1"/>
    <col min="5898" max="6149" width="9.140625" style="15"/>
    <col min="6150" max="6150" width="8.140625" style="15" customWidth="1"/>
    <col min="6151" max="6151" width="78.5703125" style="15" customWidth="1"/>
    <col min="6152" max="6152" width="18.5703125" style="15" customWidth="1"/>
    <col min="6153" max="6153" width="7.7109375" style="15" customWidth="1"/>
    <col min="6154" max="6405" width="9.140625" style="15"/>
    <col min="6406" max="6406" width="8.140625" style="15" customWidth="1"/>
    <col min="6407" max="6407" width="78.5703125" style="15" customWidth="1"/>
    <col min="6408" max="6408" width="18.5703125" style="15" customWidth="1"/>
    <col min="6409" max="6409" width="7.7109375" style="15" customWidth="1"/>
    <col min="6410" max="6661" width="9.140625" style="15"/>
    <col min="6662" max="6662" width="8.140625" style="15" customWidth="1"/>
    <col min="6663" max="6663" width="78.5703125" style="15" customWidth="1"/>
    <col min="6664" max="6664" width="18.5703125" style="15" customWidth="1"/>
    <col min="6665" max="6665" width="7.7109375" style="15" customWidth="1"/>
    <col min="6666" max="6917" width="9.140625" style="15"/>
    <col min="6918" max="6918" width="8.140625" style="15" customWidth="1"/>
    <col min="6919" max="6919" width="78.5703125" style="15" customWidth="1"/>
    <col min="6920" max="6920" width="18.5703125" style="15" customWidth="1"/>
    <col min="6921" max="6921" width="7.7109375" style="15" customWidth="1"/>
    <col min="6922" max="7173" width="9.140625" style="15"/>
    <col min="7174" max="7174" width="8.140625" style="15" customWidth="1"/>
    <col min="7175" max="7175" width="78.5703125" style="15" customWidth="1"/>
    <col min="7176" max="7176" width="18.5703125" style="15" customWidth="1"/>
    <col min="7177" max="7177" width="7.7109375" style="15" customWidth="1"/>
    <col min="7178" max="7429" width="9.140625" style="15"/>
    <col min="7430" max="7430" width="8.140625" style="15" customWidth="1"/>
    <col min="7431" max="7431" width="78.5703125" style="15" customWidth="1"/>
    <col min="7432" max="7432" width="18.5703125" style="15" customWidth="1"/>
    <col min="7433" max="7433" width="7.7109375" style="15" customWidth="1"/>
    <col min="7434" max="7685" width="9.140625" style="15"/>
    <col min="7686" max="7686" width="8.140625" style="15" customWidth="1"/>
    <col min="7687" max="7687" width="78.5703125" style="15" customWidth="1"/>
    <col min="7688" max="7688" width="18.5703125" style="15" customWidth="1"/>
    <col min="7689" max="7689" width="7.7109375" style="15" customWidth="1"/>
    <col min="7690" max="7941" width="9.140625" style="15"/>
    <col min="7942" max="7942" width="8.140625" style="15" customWidth="1"/>
    <col min="7943" max="7943" width="78.5703125" style="15" customWidth="1"/>
    <col min="7944" max="7944" width="18.5703125" style="15" customWidth="1"/>
    <col min="7945" max="7945" width="7.7109375" style="15" customWidth="1"/>
    <col min="7946" max="8197" width="9.140625" style="15"/>
    <col min="8198" max="8198" width="8.140625" style="15" customWidth="1"/>
    <col min="8199" max="8199" width="78.5703125" style="15" customWidth="1"/>
    <col min="8200" max="8200" width="18.5703125" style="15" customWidth="1"/>
    <col min="8201" max="8201" width="7.7109375" style="15" customWidth="1"/>
    <col min="8202" max="8453" width="9.140625" style="15"/>
    <col min="8454" max="8454" width="8.140625" style="15" customWidth="1"/>
    <col min="8455" max="8455" width="78.5703125" style="15" customWidth="1"/>
    <col min="8456" max="8456" width="18.5703125" style="15" customWidth="1"/>
    <col min="8457" max="8457" width="7.7109375" style="15" customWidth="1"/>
    <col min="8458" max="8709" width="9.140625" style="15"/>
    <col min="8710" max="8710" width="8.140625" style="15" customWidth="1"/>
    <col min="8711" max="8711" width="78.5703125" style="15" customWidth="1"/>
    <col min="8712" max="8712" width="18.5703125" style="15" customWidth="1"/>
    <col min="8713" max="8713" width="7.7109375" style="15" customWidth="1"/>
    <col min="8714" max="8965" width="9.140625" style="15"/>
    <col min="8966" max="8966" width="8.140625" style="15" customWidth="1"/>
    <col min="8967" max="8967" width="78.5703125" style="15" customWidth="1"/>
    <col min="8968" max="8968" width="18.5703125" style="15" customWidth="1"/>
    <col min="8969" max="8969" width="7.7109375" style="15" customWidth="1"/>
    <col min="8970" max="9221" width="9.140625" style="15"/>
    <col min="9222" max="9222" width="8.140625" style="15" customWidth="1"/>
    <col min="9223" max="9223" width="78.5703125" style="15" customWidth="1"/>
    <col min="9224" max="9224" width="18.5703125" style="15" customWidth="1"/>
    <col min="9225" max="9225" width="7.7109375" style="15" customWidth="1"/>
    <col min="9226" max="9477" width="9.140625" style="15"/>
    <col min="9478" max="9478" width="8.140625" style="15" customWidth="1"/>
    <col min="9479" max="9479" width="78.5703125" style="15" customWidth="1"/>
    <col min="9480" max="9480" width="18.5703125" style="15" customWidth="1"/>
    <col min="9481" max="9481" width="7.7109375" style="15" customWidth="1"/>
    <col min="9482" max="9733" width="9.140625" style="15"/>
    <col min="9734" max="9734" width="8.140625" style="15" customWidth="1"/>
    <col min="9735" max="9735" width="78.5703125" style="15" customWidth="1"/>
    <col min="9736" max="9736" width="18.5703125" style="15" customWidth="1"/>
    <col min="9737" max="9737" width="7.7109375" style="15" customWidth="1"/>
    <col min="9738" max="9989" width="9.140625" style="15"/>
    <col min="9990" max="9990" width="8.140625" style="15" customWidth="1"/>
    <col min="9991" max="9991" width="78.5703125" style="15" customWidth="1"/>
    <col min="9992" max="9992" width="18.5703125" style="15" customWidth="1"/>
    <col min="9993" max="9993" width="7.7109375" style="15" customWidth="1"/>
    <col min="9994" max="10245" width="9.140625" style="15"/>
    <col min="10246" max="10246" width="8.140625" style="15" customWidth="1"/>
    <col min="10247" max="10247" width="78.5703125" style="15" customWidth="1"/>
    <col min="10248" max="10248" width="18.5703125" style="15" customWidth="1"/>
    <col min="10249" max="10249" width="7.7109375" style="15" customWidth="1"/>
    <col min="10250" max="10501" width="9.140625" style="15"/>
    <col min="10502" max="10502" width="8.140625" style="15" customWidth="1"/>
    <col min="10503" max="10503" width="78.5703125" style="15" customWidth="1"/>
    <col min="10504" max="10504" width="18.5703125" style="15" customWidth="1"/>
    <col min="10505" max="10505" width="7.7109375" style="15" customWidth="1"/>
    <col min="10506" max="10757" width="9.140625" style="15"/>
    <col min="10758" max="10758" width="8.140625" style="15" customWidth="1"/>
    <col min="10759" max="10759" width="78.5703125" style="15" customWidth="1"/>
    <col min="10760" max="10760" width="18.5703125" style="15" customWidth="1"/>
    <col min="10761" max="10761" width="7.7109375" style="15" customWidth="1"/>
    <col min="10762" max="11013" width="9.140625" style="15"/>
    <col min="11014" max="11014" width="8.140625" style="15" customWidth="1"/>
    <col min="11015" max="11015" width="78.5703125" style="15" customWidth="1"/>
    <col min="11016" max="11016" width="18.5703125" style="15" customWidth="1"/>
    <col min="11017" max="11017" width="7.7109375" style="15" customWidth="1"/>
    <col min="11018" max="11269" width="9.140625" style="15"/>
    <col min="11270" max="11270" width="8.140625" style="15" customWidth="1"/>
    <col min="11271" max="11271" width="78.5703125" style="15" customWidth="1"/>
    <col min="11272" max="11272" width="18.5703125" style="15" customWidth="1"/>
    <col min="11273" max="11273" width="7.7109375" style="15" customWidth="1"/>
    <col min="11274" max="11525" width="9.140625" style="15"/>
    <col min="11526" max="11526" width="8.140625" style="15" customWidth="1"/>
    <col min="11527" max="11527" width="78.5703125" style="15" customWidth="1"/>
    <col min="11528" max="11528" width="18.5703125" style="15" customWidth="1"/>
    <col min="11529" max="11529" width="7.7109375" style="15" customWidth="1"/>
    <col min="11530" max="11781" width="9.140625" style="15"/>
    <col min="11782" max="11782" width="8.140625" style="15" customWidth="1"/>
    <col min="11783" max="11783" width="78.5703125" style="15" customWidth="1"/>
    <col min="11784" max="11784" width="18.5703125" style="15" customWidth="1"/>
    <col min="11785" max="11785" width="7.7109375" style="15" customWidth="1"/>
    <col min="11786" max="12037" width="9.140625" style="15"/>
    <col min="12038" max="12038" width="8.140625" style="15" customWidth="1"/>
    <col min="12039" max="12039" width="78.5703125" style="15" customWidth="1"/>
    <col min="12040" max="12040" width="18.5703125" style="15" customWidth="1"/>
    <col min="12041" max="12041" width="7.7109375" style="15" customWidth="1"/>
    <col min="12042" max="12293" width="9.140625" style="15"/>
    <col min="12294" max="12294" width="8.140625" style="15" customWidth="1"/>
    <col min="12295" max="12295" width="78.5703125" style="15" customWidth="1"/>
    <col min="12296" max="12296" width="18.5703125" style="15" customWidth="1"/>
    <col min="12297" max="12297" width="7.7109375" style="15" customWidth="1"/>
    <col min="12298" max="12549" width="9.140625" style="15"/>
    <col min="12550" max="12550" width="8.140625" style="15" customWidth="1"/>
    <col min="12551" max="12551" width="78.5703125" style="15" customWidth="1"/>
    <col min="12552" max="12552" width="18.5703125" style="15" customWidth="1"/>
    <col min="12553" max="12553" width="7.7109375" style="15" customWidth="1"/>
    <col min="12554" max="12805" width="9.140625" style="15"/>
    <col min="12806" max="12806" width="8.140625" style="15" customWidth="1"/>
    <col min="12807" max="12807" width="78.5703125" style="15" customWidth="1"/>
    <col min="12808" max="12808" width="18.5703125" style="15" customWidth="1"/>
    <col min="12809" max="12809" width="7.7109375" style="15" customWidth="1"/>
    <col min="12810" max="13061" width="9.140625" style="15"/>
    <col min="13062" max="13062" width="8.140625" style="15" customWidth="1"/>
    <col min="13063" max="13063" width="78.5703125" style="15" customWidth="1"/>
    <col min="13064" max="13064" width="18.5703125" style="15" customWidth="1"/>
    <col min="13065" max="13065" width="7.7109375" style="15" customWidth="1"/>
    <col min="13066" max="13317" width="9.140625" style="15"/>
    <col min="13318" max="13318" width="8.140625" style="15" customWidth="1"/>
    <col min="13319" max="13319" width="78.5703125" style="15" customWidth="1"/>
    <col min="13320" max="13320" width="18.5703125" style="15" customWidth="1"/>
    <col min="13321" max="13321" width="7.7109375" style="15" customWidth="1"/>
    <col min="13322" max="13573" width="9.140625" style="15"/>
    <col min="13574" max="13574" width="8.140625" style="15" customWidth="1"/>
    <col min="13575" max="13575" width="78.5703125" style="15" customWidth="1"/>
    <col min="13576" max="13576" width="18.5703125" style="15" customWidth="1"/>
    <col min="13577" max="13577" width="7.7109375" style="15" customWidth="1"/>
    <col min="13578" max="13829" width="9.140625" style="15"/>
    <col min="13830" max="13830" width="8.140625" style="15" customWidth="1"/>
    <col min="13831" max="13831" width="78.5703125" style="15" customWidth="1"/>
    <col min="13832" max="13832" width="18.5703125" style="15" customWidth="1"/>
    <col min="13833" max="13833" width="7.7109375" style="15" customWidth="1"/>
    <col min="13834" max="14085" width="9.140625" style="15"/>
    <col min="14086" max="14086" width="8.140625" style="15" customWidth="1"/>
    <col min="14087" max="14087" width="78.5703125" style="15" customWidth="1"/>
    <col min="14088" max="14088" width="18.5703125" style="15" customWidth="1"/>
    <col min="14089" max="14089" width="7.7109375" style="15" customWidth="1"/>
    <col min="14090" max="14341" width="9.140625" style="15"/>
    <col min="14342" max="14342" width="8.140625" style="15" customWidth="1"/>
    <col min="14343" max="14343" width="78.5703125" style="15" customWidth="1"/>
    <col min="14344" max="14344" width="18.5703125" style="15" customWidth="1"/>
    <col min="14345" max="14345" width="7.7109375" style="15" customWidth="1"/>
    <col min="14346" max="14597" width="9.140625" style="15"/>
    <col min="14598" max="14598" width="8.140625" style="15" customWidth="1"/>
    <col min="14599" max="14599" width="78.5703125" style="15" customWidth="1"/>
    <col min="14600" max="14600" width="18.5703125" style="15" customWidth="1"/>
    <col min="14601" max="14601" width="7.7109375" style="15" customWidth="1"/>
    <col min="14602" max="14853" width="9.140625" style="15"/>
    <col min="14854" max="14854" width="8.140625" style="15" customWidth="1"/>
    <col min="14855" max="14855" width="78.5703125" style="15" customWidth="1"/>
    <col min="14856" max="14856" width="18.5703125" style="15" customWidth="1"/>
    <col min="14857" max="14857" width="7.7109375" style="15" customWidth="1"/>
    <col min="14858" max="15109" width="9.140625" style="15"/>
    <col min="15110" max="15110" width="8.140625" style="15" customWidth="1"/>
    <col min="15111" max="15111" width="78.5703125" style="15" customWidth="1"/>
    <col min="15112" max="15112" width="18.5703125" style="15" customWidth="1"/>
    <col min="15113" max="15113" width="7.7109375" style="15" customWidth="1"/>
    <col min="15114" max="15365" width="9.140625" style="15"/>
    <col min="15366" max="15366" width="8.140625" style="15" customWidth="1"/>
    <col min="15367" max="15367" width="78.5703125" style="15" customWidth="1"/>
    <col min="15368" max="15368" width="18.5703125" style="15" customWidth="1"/>
    <col min="15369" max="15369" width="7.7109375" style="15" customWidth="1"/>
    <col min="15370" max="15621" width="9.140625" style="15"/>
    <col min="15622" max="15622" width="8.140625" style="15" customWidth="1"/>
    <col min="15623" max="15623" width="78.5703125" style="15" customWidth="1"/>
    <col min="15624" max="15624" width="18.5703125" style="15" customWidth="1"/>
    <col min="15625" max="15625" width="7.7109375" style="15" customWidth="1"/>
    <col min="15626" max="15877" width="9.140625" style="15"/>
    <col min="15878" max="15878" width="8.140625" style="15" customWidth="1"/>
    <col min="15879" max="15879" width="78.5703125" style="15" customWidth="1"/>
    <col min="15880" max="15880" width="18.5703125" style="15" customWidth="1"/>
    <col min="15881" max="15881" width="7.7109375" style="15" customWidth="1"/>
    <col min="15882" max="16133" width="9.140625" style="15"/>
    <col min="16134" max="16134" width="8.140625" style="15" customWidth="1"/>
    <col min="16135" max="16135" width="78.5703125" style="15" customWidth="1"/>
    <col min="16136" max="16136" width="18.5703125" style="15" customWidth="1"/>
    <col min="16137" max="16137" width="7.7109375" style="15" customWidth="1"/>
    <col min="16138" max="16384" width="9.140625" style="15"/>
  </cols>
  <sheetData>
    <row r="1" spans="1:18" ht="15.95" customHeight="1" x14ac:dyDescent="0.25">
      <c r="A1" s="556" t="s">
        <v>75</v>
      </c>
      <c r="B1" s="556"/>
      <c r="C1" s="556"/>
      <c r="D1" s="167"/>
      <c r="E1" s="135"/>
      <c r="F1" s="135"/>
      <c r="G1" s="135"/>
      <c r="H1" s="135"/>
      <c r="I1" s="144"/>
      <c r="J1" s="144"/>
    </row>
    <row r="2" spans="1:18" ht="15.95" customHeight="1" thickBot="1" x14ac:dyDescent="0.3">
      <c r="A2" s="555" t="s">
        <v>76</v>
      </c>
      <c r="B2" s="555"/>
      <c r="C2" s="16"/>
      <c r="D2" s="16"/>
      <c r="E2" s="16"/>
      <c r="F2" s="16"/>
      <c r="G2" s="16"/>
      <c r="H2" s="16"/>
      <c r="I2" s="16"/>
      <c r="J2" s="16" t="s">
        <v>303</v>
      </c>
    </row>
    <row r="3" spans="1:18" ht="48.75" thickBot="1" x14ac:dyDescent="0.3">
      <c r="A3" s="17" t="s">
        <v>78</v>
      </c>
      <c r="B3" s="18" t="s">
        <v>79</v>
      </c>
      <c r="C3" s="19" t="s">
        <v>322</v>
      </c>
      <c r="D3" s="19" t="s">
        <v>326</v>
      </c>
      <c r="E3" s="19" t="s">
        <v>295</v>
      </c>
      <c r="F3" s="19" t="s">
        <v>296</v>
      </c>
      <c r="G3" s="19" t="s">
        <v>297</v>
      </c>
      <c r="H3" s="19" t="s">
        <v>296</v>
      </c>
      <c r="I3" s="19" t="s">
        <v>320</v>
      </c>
      <c r="J3" s="19" t="s">
        <v>321</v>
      </c>
    </row>
    <row r="4" spans="1:18" s="23" customFormat="1" ht="12" customHeight="1" thickBot="1" x14ac:dyDescent="0.25">
      <c r="A4" s="20">
        <v>1</v>
      </c>
      <c r="B4" s="21">
        <v>2</v>
      </c>
      <c r="C4" s="22">
        <v>3</v>
      </c>
      <c r="D4" s="22">
        <v>3</v>
      </c>
      <c r="E4" s="22">
        <v>3</v>
      </c>
      <c r="F4" s="22">
        <v>3</v>
      </c>
      <c r="G4" s="22">
        <v>3</v>
      </c>
      <c r="H4" s="22">
        <v>3</v>
      </c>
      <c r="I4" s="22">
        <v>3</v>
      </c>
      <c r="J4" s="22">
        <v>3</v>
      </c>
      <c r="L4" s="177"/>
      <c r="M4" s="177"/>
      <c r="N4" s="177"/>
      <c r="O4" s="177"/>
      <c r="P4" s="177"/>
      <c r="Q4" s="177"/>
      <c r="R4" s="173"/>
    </row>
    <row r="5" spans="1:18" s="26" customFormat="1" ht="12" customHeight="1" thickBot="1" x14ac:dyDescent="0.25">
      <c r="A5" s="24" t="s">
        <v>1</v>
      </c>
      <c r="B5" s="25" t="s">
        <v>301</v>
      </c>
      <c r="C5" s="11"/>
      <c r="D5" s="11"/>
      <c r="E5" s="11"/>
      <c r="F5" s="11"/>
      <c r="G5" s="11"/>
      <c r="H5" s="11"/>
      <c r="I5" s="11"/>
      <c r="J5" s="11"/>
      <c r="L5" s="177"/>
      <c r="M5" s="177"/>
      <c r="N5" s="177"/>
      <c r="O5" s="177"/>
      <c r="P5" s="177"/>
      <c r="Q5" s="177"/>
      <c r="R5" s="174"/>
    </row>
    <row r="6" spans="1:18" s="26" customFormat="1" ht="12" customHeight="1" thickBot="1" x14ac:dyDescent="0.25">
      <c r="A6" s="24" t="s">
        <v>6</v>
      </c>
      <c r="B6" s="35" t="s">
        <v>80</v>
      </c>
      <c r="C6" s="11">
        <f>+C7+C8+C9+C10+C11</f>
        <v>101077000</v>
      </c>
      <c r="D6" s="11">
        <f t="shared" ref="D6:J6" si="0">+D7+D8+D9+D10+D11</f>
        <v>127354249</v>
      </c>
      <c r="E6" s="11">
        <f t="shared" si="0"/>
        <v>-2600709</v>
      </c>
      <c r="F6" s="11">
        <f t="shared" si="0"/>
        <v>124753540</v>
      </c>
      <c r="G6" s="11">
        <f t="shared" si="0"/>
        <v>0</v>
      </c>
      <c r="H6" s="11">
        <f t="shared" si="0"/>
        <v>124753540</v>
      </c>
      <c r="I6" s="11">
        <f t="shared" si="0"/>
        <v>138870175</v>
      </c>
      <c r="J6" s="149">
        <f t="shared" si="0"/>
        <v>111.31561877923464</v>
      </c>
      <c r="L6" s="177"/>
      <c r="M6" s="177"/>
      <c r="N6" s="177"/>
      <c r="O6" s="177"/>
      <c r="P6" s="177"/>
      <c r="Q6" s="177"/>
      <c r="R6" s="174"/>
    </row>
    <row r="7" spans="1:18" s="26" customFormat="1" ht="12" customHeight="1" x14ac:dyDescent="0.2">
      <c r="A7" s="27" t="s">
        <v>7</v>
      </c>
      <c r="B7" s="28" t="s">
        <v>8</v>
      </c>
      <c r="C7" s="29"/>
      <c r="D7" s="29">
        <v>0</v>
      </c>
      <c r="E7" s="29">
        <f>F7-D7</f>
        <v>0</v>
      </c>
      <c r="F7" s="29">
        <v>0</v>
      </c>
      <c r="G7" s="29"/>
      <c r="H7" s="29">
        <f>SUM(F7:G7)</f>
        <v>0</v>
      </c>
      <c r="I7" s="29"/>
      <c r="J7" s="146"/>
      <c r="L7" s="177"/>
      <c r="M7" s="177"/>
      <c r="N7" s="177"/>
      <c r="O7" s="177"/>
      <c r="P7" s="177"/>
      <c r="Q7" s="177"/>
      <c r="R7" s="174"/>
    </row>
    <row r="8" spans="1:18" s="26" customFormat="1" ht="12" customHeight="1" x14ac:dyDescent="0.2">
      <c r="A8" s="30" t="s">
        <v>9</v>
      </c>
      <c r="B8" s="31" t="s">
        <v>81</v>
      </c>
      <c r="C8" s="32"/>
      <c r="D8" s="29">
        <v>0</v>
      </c>
      <c r="E8" s="29">
        <f t="shared" ref="E8:E12" si="1">F8-D8</f>
        <v>0</v>
      </c>
      <c r="F8" s="32">
        <v>0</v>
      </c>
      <c r="G8" s="32"/>
      <c r="H8" s="32">
        <f t="shared" ref="H8:H12" si="2">SUM(F8:G8)</f>
        <v>0</v>
      </c>
      <c r="I8" s="32"/>
      <c r="J8" s="147"/>
      <c r="L8" s="177"/>
      <c r="M8" s="177"/>
      <c r="N8" s="177"/>
      <c r="O8" s="177"/>
      <c r="P8" s="177"/>
      <c r="Q8" s="177"/>
      <c r="R8" s="174"/>
    </row>
    <row r="9" spans="1:18" s="26" customFormat="1" ht="12" customHeight="1" x14ac:dyDescent="0.2">
      <c r="A9" s="30" t="s">
        <v>10</v>
      </c>
      <c r="B9" s="31" t="s">
        <v>82</v>
      </c>
      <c r="C9" s="32"/>
      <c r="D9" s="29">
        <v>0</v>
      </c>
      <c r="E9" s="29">
        <f t="shared" si="1"/>
        <v>0</v>
      </c>
      <c r="F9" s="32">
        <v>0</v>
      </c>
      <c r="G9" s="32"/>
      <c r="H9" s="32">
        <f t="shared" si="2"/>
        <v>0</v>
      </c>
      <c r="I9" s="32"/>
      <c r="J9" s="147"/>
      <c r="L9" s="177"/>
      <c r="M9" s="177"/>
      <c r="N9" s="177"/>
      <c r="O9" s="177"/>
      <c r="P9" s="177"/>
      <c r="Q9" s="177"/>
      <c r="R9" s="174"/>
    </row>
    <row r="10" spans="1:18" s="26" customFormat="1" ht="12" customHeight="1" x14ac:dyDescent="0.2">
      <c r="A10" s="30" t="s">
        <v>11</v>
      </c>
      <c r="B10" s="31" t="s">
        <v>83</v>
      </c>
      <c r="C10" s="32"/>
      <c r="D10" s="29">
        <v>0</v>
      </c>
      <c r="E10" s="29">
        <f t="shared" si="1"/>
        <v>0</v>
      </c>
      <c r="F10" s="32">
        <v>0</v>
      </c>
      <c r="G10" s="32"/>
      <c r="H10" s="32">
        <f t="shared" si="2"/>
        <v>0</v>
      </c>
      <c r="I10" s="32"/>
      <c r="J10" s="147"/>
      <c r="L10" s="177"/>
      <c r="M10" s="177"/>
      <c r="N10" s="177"/>
      <c r="O10" s="177"/>
      <c r="P10" s="177"/>
      <c r="Q10" s="177"/>
      <c r="R10" s="174"/>
    </row>
    <row r="11" spans="1:18" s="26" customFormat="1" ht="12" customHeight="1" x14ac:dyDescent="0.2">
      <c r="A11" s="30" t="s">
        <v>84</v>
      </c>
      <c r="B11" s="31" t="s">
        <v>85</v>
      </c>
      <c r="C11" s="32">
        <v>101077000</v>
      </c>
      <c r="D11" s="29">
        <v>127354249</v>
      </c>
      <c r="E11" s="29">
        <f t="shared" si="1"/>
        <v>-2600709</v>
      </c>
      <c r="F11" s="32">
        <v>124753540</v>
      </c>
      <c r="G11" s="32"/>
      <c r="H11" s="32">
        <f t="shared" si="2"/>
        <v>124753540</v>
      </c>
      <c r="I11" s="32">
        <v>138870175</v>
      </c>
      <c r="J11" s="147">
        <f t="shared" ref="J11:J66" si="3">I11/F11*100</f>
        <v>111.31561877923464</v>
      </c>
      <c r="L11" s="177" t="e">
        <f>#REF!+#REF!</f>
        <v>#REF!</v>
      </c>
      <c r="M11" s="177" t="e">
        <f>#REF!+#REF!</f>
        <v>#REF!</v>
      </c>
      <c r="N11" s="177" t="e">
        <f>#REF!+#REF!</f>
        <v>#REF!</v>
      </c>
      <c r="O11" s="177" t="e">
        <f>#REF!+#REF!</f>
        <v>#REF!</v>
      </c>
      <c r="P11" s="177" t="e">
        <f>#REF!+#REF!</f>
        <v>#REF!</v>
      </c>
      <c r="Q11" s="177" t="e">
        <f>#REF!+#REF!</f>
        <v>#REF!</v>
      </c>
      <c r="R11" s="174"/>
    </row>
    <row r="12" spans="1:18" s="26" customFormat="1" ht="12" customHeight="1" thickBot="1" x14ac:dyDescent="0.25">
      <c r="A12" s="33" t="s">
        <v>86</v>
      </c>
      <c r="B12" s="34" t="s">
        <v>87</v>
      </c>
      <c r="C12" s="36">
        <v>1602000</v>
      </c>
      <c r="D12" s="169">
        <v>4570000</v>
      </c>
      <c r="E12" s="29">
        <f t="shared" si="1"/>
        <v>0</v>
      </c>
      <c r="F12" s="36">
        <v>4570000</v>
      </c>
      <c r="G12" s="36"/>
      <c r="H12" s="36">
        <f t="shared" si="2"/>
        <v>4570000</v>
      </c>
      <c r="I12" s="36"/>
      <c r="J12" s="148">
        <f t="shared" si="3"/>
        <v>0</v>
      </c>
      <c r="L12" s="177" t="e">
        <f>#REF!+#REF!</f>
        <v>#REF!</v>
      </c>
      <c r="M12" s="177" t="e">
        <f>#REF!+#REF!</f>
        <v>#REF!</v>
      </c>
      <c r="N12" s="177" t="e">
        <f>#REF!+#REF!</f>
        <v>#REF!</v>
      </c>
      <c r="O12" s="177" t="e">
        <f>#REF!+#REF!</f>
        <v>#REF!</v>
      </c>
      <c r="P12" s="177" t="e">
        <f>#REF!+#REF!</f>
        <v>#REF!</v>
      </c>
      <c r="Q12" s="177" t="e">
        <f>#REF!+#REF!</f>
        <v>#REF!</v>
      </c>
      <c r="R12" s="174"/>
    </row>
    <row r="13" spans="1:18" s="26" customFormat="1" ht="12" customHeight="1" thickBot="1" x14ac:dyDescent="0.25">
      <c r="A13" s="24" t="s">
        <v>12</v>
      </c>
      <c r="B13" s="25" t="s">
        <v>88</v>
      </c>
      <c r="C13" s="11">
        <f>+C14+C15+C16+C17+C18</f>
        <v>0</v>
      </c>
      <c r="D13" s="11">
        <f t="shared" ref="D13:H13" si="4">+D14+D15+D16+D17+D18</f>
        <v>0</v>
      </c>
      <c r="E13" s="11">
        <f t="shared" si="4"/>
        <v>0</v>
      </c>
      <c r="F13" s="11">
        <f t="shared" si="4"/>
        <v>0</v>
      </c>
      <c r="G13" s="11">
        <f t="shared" si="4"/>
        <v>0</v>
      </c>
      <c r="H13" s="11">
        <f t="shared" si="4"/>
        <v>0</v>
      </c>
      <c r="I13" s="11">
        <f t="shared" ref="I13" si="5">+I14+I15+I16+I17+I18</f>
        <v>0</v>
      </c>
      <c r="J13" s="149"/>
      <c r="L13" s="177"/>
      <c r="M13" s="177"/>
      <c r="N13" s="177"/>
      <c r="O13" s="177"/>
      <c r="P13" s="177"/>
      <c r="Q13" s="177"/>
      <c r="R13" s="174"/>
    </row>
    <row r="14" spans="1:18" s="26" customFormat="1" ht="12" customHeight="1" x14ac:dyDescent="0.2">
      <c r="A14" s="27" t="s">
        <v>89</v>
      </c>
      <c r="B14" s="28" t="s">
        <v>90</v>
      </c>
      <c r="C14" s="29"/>
      <c r="D14" s="29">
        <v>0</v>
      </c>
      <c r="E14" s="29">
        <f t="shared" ref="E14:E19" si="6">F14-D14</f>
        <v>0</v>
      </c>
      <c r="F14" s="29">
        <v>0</v>
      </c>
      <c r="G14" s="29"/>
      <c r="H14" s="29">
        <f t="shared" ref="H14:H19" si="7">SUM(F14:G14)</f>
        <v>0</v>
      </c>
      <c r="I14" s="29"/>
      <c r="J14" s="146"/>
      <c r="L14" s="177"/>
      <c r="M14" s="177"/>
      <c r="N14" s="177"/>
      <c r="O14" s="177"/>
      <c r="P14" s="177"/>
      <c r="Q14" s="177"/>
      <c r="R14" s="174"/>
    </row>
    <row r="15" spans="1:18" s="26" customFormat="1" ht="12" customHeight="1" x14ac:dyDescent="0.2">
      <c r="A15" s="30" t="s">
        <v>91</v>
      </c>
      <c r="B15" s="31" t="s">
        <v>92</v>
      </c>
      <c r="C15" s="32"/>
      <c r="D15" s="32">
        <v>0</v>
      </c>
      <c r="E15" s="32">
        <f t="shared" si="6"/>
        <v>0</v>
      </c>
      <c r="F15" s="32">
        <v>0</v>
      </c>
      <c r="G15" s="32"/>
      <c r="H15" s="32">
        <f t="shared" si="7"/>
        <v>0</v>
      </c>
      <c r="I15" s="32"/>
      <c r="J15" s="147"/>
      <c r="L15" s="177"/>
      <c r="M15" s="177"/>
      <c r="N15" s="177"/>
      <c r="O15" s="177"/>
      <c r="P15" s="177"/>
      <c r="Q15" s="177"/>
      <c r="R15" s="174"/>
    </row>
    <row r="16" spans="1:18" s="26" customFormat="1" ht="12" customHeight="1" x14ac:dyDescent="0.2">
      <c r="A16" s="30" t="s">
        <v>93</v>
      </c>
      <c r="B16" s="31" t="s">
        <v>94</v>
      </c>
      <c r="C16" s="32"/>
      <c r="D16" s="32">
        <v>0</v>
      </c>
      <c r="E16" s="32">
        <f t="shared" si="6"/>
        <v>0</v>
      </c>
      <c r="F16" s="32">
        <v>0</v>
      </c>
      <c r="G16" s="32"/>
      <c r="H16" s="32">
        <f t="shared" si="7"/>
        <v>0</v>
      </c>
      <c r="I16" s="32"/>
      <c r="J16" s="147"/>
      <c r="L16" s="177"/>
      <c r="M16" s="177"/>
      <c r="N16" s="177"/>
      <c r="O16" s="177"/>
      <c r="P16" s="177"/>
      <c r="Q16" s="177"/>
      <c r="R16" s="174"/>
    </row>
    <row r="17" spans="1:18" s="26" customFormat="1" ht="12" customHeight="1" x14ac:dyDescent="0.2">
      <c r="A17" s="30" t="s">
        <v>95</v>
      </c>
      <c r="B17" s="31" t="s">
        <v>96</v>
      </c>
      <c r="C17" s="32"/>
      <c r="D17" s="32">
        <v>0</v>
      </c>
      <c r="E17" s="32">
        <f t="shared" si="6"/>
        <v>0</v>
      </c>
      <c r="F17" s="32">
        <v>0</v>
      </c>
      <c r="G17" s="32"/>
      <c r="H17" s="32">
        <f t="shared" si="7"/>
        <v>0</v>
      </c>
      <c r="I17" s="32"/>
      <c r="J17" s="147"/>
      <c r="L17" s="177"/>
      <c r="M17" s="177"/>
      <c r="N17" s="177"/>
      <c r="O17" s="177"/>
      <c r="P17" s="177"/>
      <c r="Q17" s="177"/>
      <c r="R17" s="174"/>
    </row>
    <row r="18" spans="1:18" s="26" customFormat="1" ht="12" customHeight="1" x14ac:dyDescent="0.2">
      <c r="A18" s="30" t="s">
        <v>97</v>
      </c>
      <c r="B18" s="31" t="s">
        <v>98</v>
      </c>
      <c r="C18" s="32"/>
      <c r="D18" s="32">
        <v>0</v>
      </c>
      <c r="E18" s="32">
        <f t="shared" si="6"/>
        <v>0</v>
      </c>
      <c r="F18" s="32">
        <v>0</v>
      </c>
      <c r="G18" s="32"/>
      <c r="H18" s="32">
        <f t="shared" si="7"/>
        <v>0</v>
      </c>
      <c r="I18" s="32"/>
      <c r="J18" s="147"/>
      <c r="L18" s="177"/>
      <c r="M18" s="177"/>
      <c r="N18" s="177"/>
      <c r="O18" s="177"/>
      <c r="P18" s="177"/>
      <c r="Q18" s="177"/>
      <c r="R18" s="174"/>
    </row>
    <row r="19" spans="1:18" s="26" customFormat="1" ht="12" customHeight="1" thickBot="1" x14ac:dyDescent="0.25">
      <c r="A19" s="33" t="s">
        <v>99</v>
      </c>
      <c r="B19" s="34" t="s">
        <v>100</v>
      </c>
      <c r="C19" s="36"/>
      <c r="D19" s="36">
        <v>0</v>
      </c>
      <c r="E19" s="36">
        <f t="shared" si="6"/>
        <v>0</v>
      </c>
      <c r="F19" s="36">
        <v>0</v>
      </c>
      <c r="G19" s="36"/>
      <c r="H19" s="36">
        <f t="shared" si="7"/>
        <v>0</v>
      </c>
      <c r="I19" s="36"/>
      <c r="J19" s="148"/>
      <c r="L19" s="177"/>
      <c r="M19" s="177"/>
      <c r="N19" s="177"/>
      <c r="O19" s="177"/>
      <c r="P19" s="177"/>
      <c r="Q19" s="177"/>
      <c r="R19" s="174"/>
    </row>
    <row r="20" spans="1:18" s="26" customFormat="1" ht="12" customHeight="1" thickBot="1" x14ac:dyDescent="0.25">
      <c r="A20" s="24" t="s">
        <v>101</v>
      </c>
      <c r="B20" s="25" t="s">
        <v>13</v>
      </c>
      <c r="C20" s="14">
        <f>+C21+C24+C25+C26</f>
        <v>0</v>
      </c>
      <c r="D20" s="14">
        <v>0</v>
      </c>
      <c r="E20" s="14">
        <f t="shared" ref="E20:H20" si="8">+E21+E24+E25+E26</f>
        <v>0</v>
      </c>
      <c r="F20" s="14">
        <v>0</v>
      </c>
      <c r="G20" s="14">
        <f t="shared" si="8"/>
        <v>0</v>
      </c>
      <c r="H20" s="14">
        <f t="shared" si="8"/>
        <v>0</v>
      </c>
      <c r="I20" s="14">
        <f t="shared" ref="I20" si="9">+I21+I24+I25+I26</f>
        <v>0</v>
      </c>
      <c r="J20" s="150"/>
      <c r="L20" s="177"/>
      <c r="M20" s="177"/>
      <c r="N20" s="177"/>
      <c r="O20" s="177"/>
      <c r="P20" s="177"/>
      <c r="Q20" s="177"/>
      <c r="R20" s="174"/>
    </row>
    <row r="21" spans="1:18" s="26" customFormat="1" ht="12" hidden="1" customHeight="1" x14ac:dyDescent="0.2">
      <c r="A21" s="27" t="s">
        <v>15</v>
      </c>
      <c r="B21" s="28" t="s">
        <v>102</v>
      </c>
      <c r="C21" s="37">
        <f>+C22+C23</f>
        <v>0</v>
      </c>
      <c r="D21" s="37">
        <v>0</v>
      </c>
      <c r="E21" s="37">
        <f t="shared" ref="E21:H21" si="10">+E22+E23</f>
        <v>0</v>
      </c>
      <c r="F21" s="37">
        <v>0</v>
      </c>
      <c r="G21" s="37">
        <f t="shared" si="10"/>
        <v>0</v>
      </c>
      <c r="H21" s="37">
        <f t="shared" si="10"/>
        <v>0</v>
      </c>
      <c r="I21" s="37">
        <f t="shared" ref="I21" si="11">+I22+I23</f>
        <v>0</v>
      </c>
      <c r="J21" s="151" t="e">
        <f t="shared" si="3"/>
        <v>#DIV/0!</v>
      </c>
      <c r="L21" s="177"/>
      <c r="M21" s="177"/>
      <c r="N21" s="177"/>
      <c r="O21" s="177"/>
      <c r="P21" s="177"/>
      <c r="Q21" s="177"/>
      <c r="R21" s="174"/>
    </row>
    <row r="22" spans="1:18" s="26" customFormat="1" ht="12" hidden="1" customHeight="1" x14ac:dyDescent="0.2">
      <c r="A22" s="30" t="s">
        <v>103</v>
      </c>
      <c r="B22" s="31" t="s">
        <v>104</v>
      </c>
      <c r="C22" s="32"/>
      <c r="D22" s="32"/>
      <c r="E22" s="32"/>
      <c r="F22" s="32"/>
      <c r="G22" s="32"/>
      <c r="H22" s="32"/>
      <c r="I22" s="32"/>
      <c r="J22" s="147" t="e">
        <f t="shared" si="3"/>
        <v>#DIV/0!</v>
      </c>
      <c r="L22" s="177"/>
      <c r="M22" s="177"/>
      <c r="N22" s="177"/>
      <c r="O22" s="177"/>
      <c r="P22" s="177"/>
      <c r="Q22" s="177"/>
      <c r="R22" s="174"/>
    </row>
    <row r="23" spans="1:18" s="26" customFormat="1" ht="12" hidden="1" customHeight="1" x14ac:dyDescent="0.2">
      <c r="A23" s="30" t="s">
        <v>105</v>
      </c>
      <c r="B23" s="31" t="s">
        <v>106</v>
      </c>
      <c r="C23" s="32"/>
      <c r="D23" s="32"/>
      <c r="E23" s="32"/>
      <c r="F23" s="32"/>
      <c r="G23" s="32"/>
      <c r="H23" s="32"/>
      <c r="I23" s="32"/>
      <c r="J23" s="147" t="e">
        <f t="shared" si="3"/>
        <v>#DIV/0!</v>
      </c>
      <c r="L23" s="177"/>
      <c r="M23" s="177"/>
      <c r="N23" s="177"/>
      <c r="O23" s="177"/>
      <c r="P23" s="177"/>
      <c r="Q23" s="177"/>
      <c r="R23" s="174"/>
    </row>
    <row r="24" spans="1:18" s="26" customFormat="1" ht="12" hidden="1" customHeight="1" x14ac:dyDescent="0.2">
      <c r="A24" s="30" t="s">
        <v>16</v>
      </c>
      <c r="B24" s="31" t="s">
        <v>107</v>
      </c>
      <c r="C24" s="32"/>
      <c r="D24" s="32"/>
      <c r="E24" s="32"/>
      <c r="F24" s="32"/>
      <c r="G24" s="32"/>
      <c r="H24" s="32"/>
      <c r="I24" s="32"/>
      <c r="J24" s="147" t="e">
        <f t="shared" si="3"/>
        <v>#DIV/0!</v>
      </c>
      <c r="L24" s="177"/>
      <c r="M24" s="177"/>
      <c r="N24" s="177"/>
      <c r="O24" s="177"/>
      <c r="P24" s="177"/>
      <c r="Q24" s="177"/>
      <c r="R24" s="174"/>
    </row>
    <row r="25" spans="1:18" s="26" customFormat="1" ht="12" hidden="1" customHeight="1" x14ac:dyDescent="0.2">
      <c r="A25" s="30" t="s">
        <v>17</v>
      </c>
      <c r="B25" s="31" t="s">
        <v>108</v>
      </c>
      <c r="C25" s="32"/>
      <c r="D25" s="32"/>
      <c r="E25" s="32"/>
      <c r="F25" s="32"/>
      <c r="G25" s="32"/>
      <c r="H25" s="32"/>
      <c r="I25" s="32"/>
      <c r="J25" s="147" t="e">
        <f t="shared" si="3"/>
        <v>#DIV/0!</v>
      </c>
      <c r="L25" s="177"/>
      <c r="M25" s="177"/>
      <c r="N25" s="177"/>
      <c r="O25" s="177"/>
      <c r="P25" s="177"/>
      <c r="Q25" s="177"/>
      <c r="R25" s="174"/>
    </row>
    <row r="26" spans="1:18" s="26" customFormat="1" ht="12" hidden="1" customHeight="1" thickBot="1" x14ac:dyDescent="0.25">
      <c r="A26" s="33" t="s">
        <v>109</v>
      </c>
      <c r="B26" s="34" t="s">
        <v>110</v>
      </c>
      <c r="C26" s="36"/>
      <c r="D26" s="36"/>
      <c r="E26" s="36"/>
      <c r="F26" s="36"/>
      <c r="G26" s="36"/>
      <c r="H26" s="36"/>
      <c r="I26" s="36"/>
      <c r="J26" s="148" t="e">
        <f t="shared" si="3"/>
        <v>#DIV/0!</v>
      </c>
      <c r="L26" s="177"/>
      <c r="M26" s="177"/>
      <c r="N26" s="177"/>
      <c r="O26" s="177"/>
      <c r="P26" s="177"/>
      <c r="Q26" s="177"/>
      <c r="R26" s="174"/>
    </row>
    <row r="27" spans="1:18" s="26" customFormat="1" ht="12" customHeight="1" thickBot="1" x14ac:dyDescent="0.25">
      <c r="A27" s="24" t="s">
        <v>18</v>
      </c>
      <c r="B27" s="25" t="s">
        <v>111</v>
      </c>
      <c r="C27" s="11">
        <f>SUM(C28:C38)</f>
        <v>78004000</v>
      </c>
      <c r="D27" s="11">
        <f t="shared" ref="D27:H27" si="12">SUM(D28:D38)</f>
        <v>77178000</v>
      </c>
      <c r="E27" s="11">
        <f t="shared" si="12"/>
        <v>300000</v>
      </c>
      <c r="F27" s="11">
        <f t="shared" si="12"/>
        <v>77478000</v>
      </c>
      <c r="G27" s="11">
        <f t="shared" si="12"/>
        <v>0</v>
      </c>
      <c r="H27" s="11">
        <f t="shared" si="12"/>
        <v>77478000</v>
      </c>
      <c r="I27" s="11">
        <f t="shared" ref="I27" si="13">SUM(I28:I38)</f>
        <v>75505475</v>
      </c>
      <c r="J27" s="149">
        <f t="shared" si="3"/>
        <v>97.454083739900355</v>
      </c>
      <c r="L27" s="177"/>
      <c r="M27" s="177"/>
      <c r="N27" s="177"/>
      <c r="O27" s="177"/>
      <c r="P27" s="177"/>
      <c r="Q27" s="177"/>
      <c r="R27" s="174"/>
    </row>
    <row r="28" spans="1:18" s="26" customFormat="1" ht="12" customHeight="1" x14ac:dyDescent="0.2">
      <c r="A28" s="27" t="s">
        <v>19</v>
      </c>
      <c r="B28" s="28" t="s">
        <v>112</v>
      </c>
      <c r="C28" s="29"/>
      <c r="D28" s="29">
        <v>0</v>
      </c>
      <c r="E28" s="29">
        <f t="shared" ref="E28:E38" si="14">F28-D28</f>
        <v>0</v>
      </c>
      <c r="F28" s="29">
        <v>0</v>
      </c>
      <c r="G28" s="29"/>
      <c r="H28" s="29">
        <f t="shared" ref="H28:H36" si="15">SUM(F28:G28)</f>
        <v>0</v>
      </c>
      <c r="I28" s="29"/>
      <c r="J28" s="146"/>
      <c r="L28" s="177"/>
      <c r="M28" s="177"/>
      <c r="N28" s="177"/>
      <c r="O28" s="177"/>
      <c r="P28" s="177"/>
      <c r="Q28" s="177"/>
      <c r="R28" s="174"/>
    </row>
    <row r="29" spans="1:18" s="26" customFormat="1" ht="12" customHeight="1" x14ac:dyDescent="0.2">
      <c r="A29" s="30" t="s">
        <v>21</v>
      </c>
      <c r="B29" s="31" t="s">
        <v>113</v>
      </c>
      <c r="C29" s="32"/>
      <c r="D29" s="29">
        <v>52006000</v>
      </c>
      <c r="E29" s="29">
        <f t="shared" si="14"/>
        <v>300000</v>
      </c>
      <c r="F29" s="32">
        <v>52306000</v>
      </c>
      <c r="G29" s="32"/>
      <c r="H29" s="32">
        <f t="shared" si="15"/>
        <v>52306000</v>
      </c>
      <c r="I29" s="32">
        <v>52212809</v>
      </c>
      <c r="J29" s="147">
        <f t="shared" si="3"/>
        <v>99.821834971131423</v>
      </c>
      <c r="L29" s="177"/>
      <c r="M29" s="177"/>
      <c r="N29" s="177"/>
      <c r="O29" s="177"/>
      <c r="P29" s="177"/>
      <c r="Q29" s="177"/>
      <c r="R29" s="174"/>
    </row>
    <row r="30" spans="1:18" s="26" customFormat="1" ht="12" customHeight="1" x14ac:dyDescent="0.2">
      <c r="A30" s="30" t="s">
        <v>23</v>
      </c>
      <c r="B30" s="31" t="s">
        <v>114</v>
      </c>
      <c r="C30" s="32"/>
      <c r="D30" s="29">
        <v>25000</v>
      </c>
      <c r="E30" s="29">
        <f t="shared" si="14"/>
        <v>0</v>
      </c>
      <c r="F30" s="32">
        <v>25000</v>
      </c>
      <c r="G30" s="32"/>
      <c r="H30" s="32">
        <f t="shared" si="15"/>
        <v>25000</v>
      </c>
      <c r="I30" s="32">
        <v>0</v>
      </c>
      <c r="J30" s="147">
        <f t="shared" si="3"/>
        <v>0</v>
      </c>
      <c r="L30" s="177"/>
      <c r="M30" s="177"/>
      <c r="N30" s="177"/>
      <c r="O30" s="177"/>
      <c r="P30" s="177"/>
      <c r="Q30" s="177"/>
      <c r="R30" s="174"/>
    </row>
    <row r="31" spans="1:18" s="26" customFormat="1" ht="12" customHeight="1" x14ac:dyDescent="0.2">
      <c r="A31" s="30" t="s">
        <v>115</v>
      </c>
      <c r="B31" s="31" t="s">
        <v>116</v>
      </c>
      <c r="C31" s="32"/>
      <c r="D31" s="29">
        <v>0</v>
      </c>
      <c r="E31" s="29">
        <f t="shared" si="14"/>
        <v>0</v>
      </c>
      <c r="F31" s="32">
        <v>0</v>
      </c>
      <c r="G31" s="32"/>
      <c r="H31" s="32">
        <f t="shared" si="15"/>
        <v>0</v>
      </c>
      <c r="I31" s="32"/>
      <c r="J31" s="147"/>
      <c r="L31" s="177"/>
      <c r="M31" s="177"/>
      <c r="N31" s="177"/>
      <c r="O31" s="177"/>
      <c r="P31" s="177"/>
      <c r="Q31" s="177"/>
      <c r="R31" s="174"/>
    </row>
    <row r="32" spans="1:18" s="26" customFormat="1" ht="12" customHeight="1" x14ac:dyDescent="0.2">
      <c r="A32" s="30" t="s">
        <v>117</v>
      </c>
      <c r="B32" s="31" t="s">
        <v>118</v>
      </c>
      <c r="C32" s="32"/>
      <c r="D32" s="29">
        <v>21335000</v>
      </c>
      <c r="E32" s="29">
        <f t="shared" si="14"/>
        <v>0</v>
      </c>
      <c r="F32" s="32">
        <v>21335000</v>
      </c>
      <c r="G32" s="32"/>
      <c r="H32" s="32">
        <f t="shared" si="15"/>
        <v>21335000</v>
      </c>
      <c r="I32" s="32">
        <v>19634886</v>
      </c>
      <c r="J32" s="147">
        <f t="shared" si="3"/>
        <v>92.031338176704949</v>
      </c>
      <c r="L32" s="177"/>
      <c r="M32" s="177"/>
      <c r="N32" s="177"/>
      <c r="O32" s="177"/>
      <c r="P32" s="177"/>
      <c r="Q32" s="177"/>
      <c r="R32" s="174"/>
    </row>
    <row r="33" spans="1:18" s="26" customFormat="1" ht="12" customHeight="1" x14ac:dyDescent="0.2">
      <c r="A33" s="30" t="s">
        <v>119</v>
      </c>
      <c r="B33" s="31" t="s">
        <v>120</v>
      </c>
      <c r="C33" s="32"/>
      <c r="D33" s="29">
        <v>3811000</v>
      </c>
      <c r="E33" s="29">
        <f t="shared" si="14"/>
        <v>0</v>
      </c>
      <c r="F33" s="32">
        <v>3811000</v>
      </c>
      <c r="G33" s="32"/>
      <c r="H33" s="32">
        <f t="shared" si="15"/>
        <v>3811000</v>
      </c>
      <c r="I33" s="32">
        <v>3610904</v>
      </c>
      <c r="J33" s="147">
        <f t="shared" si="3"/>
        <v>94.7495145631068</v>
      </c>
      <c r="L33" s="177"/>
      <c r="M33" s="177"/>
      <c r="N33" s="177"/>
      <c r="O33" s="177"/>
      <c r="P33" s="177"/>
      <c r="Q33" s="177"/>
      <c r="R33" s="174"/>
    </row>
    <row r="34" spans="1:18" s="26" customFormat="1" ht="12" customHeight="1" x14ac:dyDescent="0.2">
      <c r="A34" s="30" t="s">
        <v>121</v>
      </c>
      <c r="B34" s="31" t="s">
        <v>122</v>
      </c>
      <c r="C34" s="32"/>
      <c r="D34" s="29">
        <v>0</v>
      </c>
      <c r="E34" s="29">
        <f t="shared" si="14"/>
        <v>0</v>
      </c>
      <c r="F34" s="32">
        <v>0</v>
      </c>
      <c r="G34" s="32"/>
      <c r="H34" s="32">
        <f t="shared" si="15"/>
        <v>0</v>
      </c>
      <c r="I34" s="32"/>
      <c r="J34" s="147"/>
      <c r="L34" s="177"/>
      <c r="M34" s="177"/>
      <c r="N34" s="177"/>
      <c r="O34" s="177"/>
      <c r="P34" s="177"/>
      <c r="Q34" s="177"/>
      <c r="R34" s="174"/>
    </row>
    <row r="35" spans="1:18" s="26" customFormat="1" ht="12" customHeight="1" x14ac:dyDescent="0.2">
      <c r="A35" s="30" t="s">
        <v>123</v>
      </c>
      <c r="B35" s="31" t="s">
        <v>124</v>
      </c>
      <c r="C35" s="32"/>
      <c r="D35" s="29">
        <v>1000</v>
      </c>
      <c r="E35" s="29">
        <f t="shared" si="14"/>
        <v>0</v>
      </c>
      <c r="F35" s="32">
        <v>1000</v>
      </c>
      <c r="G35" s="32"/>
      <c r="H35" s="32">
        <f t="shared" si="15"/>
        <v>1000</v>
      </c>
      <c r="I35" s="32">
        <v>710</v>
      </c>
      <c r="J35" s="147">
        <f t="shared" si="3"/>
        <v>71</v>
      </c>
      <c r="L35" s="177"/>
      <c r="M35" s="177"/>
      <c r="N35" s="177"/>
      <c r="O35" s="177"/>
      <c r="P35" s="177"/>
      <c r="Q35" s="177"/>
      <c r="R35" s="174"/>
    </row>
    <row r="36" spans="1:18" s="26" customFormat="1" ht="12" customHeight="1" x14ac:dyDescent="0.2">
      <c r="A36" s="30" t="s">
        <v>125</v>
      </c>
      <c r="B36" s="31" t="s">
        <v>126</v>
      </c>
      <c r="C36" s="38"/>
      <c r="D36" s="40">
        <v>0</v>
      </c>
      <c r="E36" s="29">
        <f t="shared" si="14"/>
        <v>0</v>
      </c>
      <c r="F36" s="38">
        <v>0</v>
      </c>
      <c r="G36" s="38"/>
      <c r="H36" s="38">
        <f t="shared" si="15"/>
        <v>0</v>
      </c>
      <c r="I36" s="38"/>
      <c r="J36" s="152"/>
      <c r="L36" s="177"/>
      <c r="M36" s="177"/>
      <c r="N36" s="177"/>
      <c r="O36" s="177"/>
      <c r="P36" s="177"/>
      <c r="Q36" s="177"/>
      <c r="R36" s="174"/>
    </row>
    <row r="37" spans="1:18" s="26" customFormat="1" ht="12" customHeight="1" x14ac:dyDescent="0.2">
      <c r="A37" s="166" t="s">
        <v>127</v>
      </c>
      <c r="B37" s="23" t="s">
        <v>325</v>
      </c>
      <c r="C37" s="39"/>
      <c r="D37" s="180"/>
      <c r="E37" s="38"/>
      <c r="F37" s="38"/>
      <c r="G37" s="38"/>
      <c r="H37" s="38"/>
      <c r="I37" s="180"/>
      <c r="J37" s="152"/>
      <c r="L37" s="177"/>
      <c r="M37" s="177"/>
      <c r="N37" s="177"/>
      <c r="O37" s="177"/>
      <c r="P37" s="177"/>
      <c r="Q37" s="177"/>
      <c r="R37" s="174"/>
    </row>
    <row r="38" spans="1:18" s="26" customFormat="1" ht="12" customHeight="1" thickBot="1" x14ac:dyDescent="0.25">
      <c r="A38" s="64" t="s">
        <v>323</v>
      </c>
      <c r="B38" s="34" t="s">
        <v>128</v>
      </c>
      <c r="C38" s="39">
        <v>78004000</v>
      </c>
      <c r="D38" s="164"/>
      <c r="E38" s="29">
        <f t="shared" si="14"/>
        <v>0</v>
      </c>
      <c r="F38" s="164"/>
      <c r="G38" s="164"/>
      <c r="H38" s="164"/>
      <c r="I38" s="164">
        <v>46166</v>
      </c>
      <c r="J38" s="165"/>
      <c r="L38" s="177"/>
      <c r="M38" s="177"/>
      <c r="N38" s="177"/>
      <c r="O38" s="177"/>
      <c r="P38" s="177"/>
      <c r="Q38" s="177"/>
      <c r="R38" s="174"/>
    </row>
    <row r="39" spans="1:18" s="26" customFormat="1" ht="12" customHeight="1" thickBot="1" x14ac:dyDescent="0.25">
      <c r="A39" s="24" t="s">
        <v>25</v>
      </c>
      <c r="B39" s="25" t="s">
        <v>129</v>
      </c>
      <c r="C39" s="11">
        <f>SUM(C40:C44)</f>
        <v>0</v>
      </c>
      <c r="D39" s="11">
        <v>0</v>
      </c>
      <c r="E39" s="11">
        <f t="shared" ref="E39:H39" si="16">SUM(E40:E44)</f>
        <v>0</v>
      </c>
      <c r="F39" s="11">
        <v>0</v>
      </c>
      <c r="G39" s="11">
        <f t="shared" si="16"/>
        <v>0</v>
      </c>
      <c r="H39" s="11">
        <f t="shared" si="16"/>
        <v>0</v>
      </c>
      <c r="I39" s="11">
        <f t="shared" ref="I39" si="17">SUM(I40:I44)</f>
        <v>0</v>
      </c>
      <c r="J39" s="149"/>
      <c r="L39" s="177"/>
      <c r="M39" s="177"/>
      <c r="N39" s="177"/>
      <c r="O39" s="177"/>
      <c r="P39" s="177"/>
      <c r="Q39" s="177"/>
      <c r="R39" s="174"/>
    </row>
    <row r="40" spans="1:18" s="26" customFormat="1" ht="12" customHeight="1" x14ac:dyDescent="0.2">
      <c r="A40" s="27" t="s">
        <v>46</v>
      </c>
      <c r="B40" s="28" t="s">
        <v>20</v>
      </c>
      <c r="C40" s="40"/>
      <c r="D40" s="40">
        <v>0</v>
      </c>
      <c r="E40" s="40">
        <f t="shared" ref="E40:E44" si="18">F40-D40</f>
        <v>0</v>
      </c>
      <c r="F40" s="40">
        <v>0</v>
      </c>
      <c r="G40" s="40"/>
      <c r="H40" s="40">
        <f t="shared" ref="H40:H44" si="19">SUM(F40:G40)</f>
        <v>0</v>
      </c>
      <c r="I40" s="40"/>
      <c r="J40" s="154"/>
      <c r="L40" s="177"/>
      <c r="M40" s="177"/>
      <c r="N40" s="177"/>
      <c r="O40" s="177"/>
      <c r="P40" s="177"/>
      <c r="Q40" s="177"/>
      <c r="R40" s="174"/>
    </row>
    <row r="41" spans="1:18" s="26" customFormat="1" ht="12" customHeight="1" x14ac:dyDescent="0.2">
      <c r="A41" s="30" t="s">
        <v>48</v>
      </c>
      <c r="B41" s="31" t="s">
        <v>22</v>
      </c>
      <c r="C41" s="38"/>
      <c r="D41" s="40">
        <v>0</v>
      </c>
      <c r="E41" s="40">
        <f t="shared" si="18"/>
        <v>0</v>
      </c>
      <c r="F41" s="38">
        <v>0</v>
      </c>
      <c r="G41" s="38"/>
      <c r="H41" s="38">
        <f t="shared" si="19"/>
        <v>0</v>
      </c>
      <c r="I41" s="38"/>
      <c r="J41" s="152"/>
      <c r="L41" s="177"/>
      <c r="M41" s="177"/>
      <c r="N41" s="177"/>
      <c r="O41" s="177"/>
      <c r="P41" s="177"/>
      <c r="Q41" s="177"/>
      <c r="R41" s="174"/>
    </row>
    <row r="42" spans="1:18" s="26" customFormat="1" ht="12" customHeight="1" x14ac:dyDescent="0.2">
      <c r="A42" s="30" t="s">
        <v>50</v>
      </c>
      <c r="B42" s="31" t="s">
        <v>24</v>
      </c>
      <c r="C42" s="38"/>
      <c r="D42" s="40">
        <v>0</v>
      </c>
      <c r="E42" s="40">
        <f t="shared" si="18"/>
        <v>0</v>
      </c>
      <c r="F42" s="38">
        <v>0</v>
      </c>
      <c r="G42" s="38"/>
      <c r="H42" s="38">
        <f t="shared" si="19"/>
        <v>0</v>
      </c>
      <c r="I42" s="38"/>
      <c r="J42" s="152"/>
      <c r="L42" s="177"/>
      <c r="M42" s="177"/>
      <c r="N42" s="177"/>
      <c r="O42" s="177"/>
      <c r="P42" s="177"/>
      <c r="Q42" s="177"/>
      <c r="R42" s="174"/>
    </row>
    <row r="43" spans="1:18" s="26" customFormat="1" ht="12" customHeight="1" x14ac:dyDescent="0.2">
      <c r="A43" s="30" t="s">
        <v>52</v>
      </c>
      <c r="B43" s="31" t="s">
        <v>130</v>
      </c>
      <c r="C43" s="38"/>
      <c r="D43" s="40">
        <v>0</v>
      </c>
      <c r="E43" s="40">
        <f t="shared" si="18"/>
        <v>0</v>
      </c>
      <c r="F43" s="38">
        <v>0</v>
      </c>
      <c r="G43" s="38"/>
      <c r="H43" s="38">
        <f t="shared" si="19"/>
        <v>0</v>
      </c>
      <c r="I43" s="38"/>
      <c r="J43" s="152"/>
      <c r="L43" s="177"/>
      <c r="M43" s="177"/>
      <c r="N43" s="177"/>
      <c r="O43" s="177"/>
      <c r="P43" s="177"/>
      <c r="Q43" s="177"/>
      <c r="R43" s="174"/>
    </row>
    <row r="44" spans="1:18" s="26" customFormat="1" ht="12" customHeight="1" thickBot="1" x14ac:dyDescent="0.25">
      <c r="A44" s="33" t="s">
        <v>131</v>
      </c>
      <c r="B44" s="34" t="s">
        <v>132</v>
      </c>
      <c r="C44" s="39"/>
      <c r="D44" s="164">
        <v>0</v>
      </c>
      <c r="E44" s="40">
        <f t="shared" si="18"/>
        <v>0</v>
      </c>
      <c r="F44" s="39">
        <v>0</v>
      </c>
      <c r="G44" s="39"/>
      <c r="H44" s="39">
        <f t="shared" si="19"/>
        <v>0</v>
      </c>
      <c r="I44" s="39"/>
      <c r="J44" s="153"/>
      <c r="L44" s="177"/>
      <c r="M44" s="177"/>
      <c r="N44" s="177"/>
      <c r="O44" s="177"/>
      <c r="P44" s="177"/>
      <c r="Q44" s="177"/>
      <c r="R44" s="174"/>
    </row>
    <row r="45" spans="1:18" s="26" customFormat="1" ht="12" customHeight="1" thickBot="1" x14ac:dyDescent="0.25">
      <c r="A45" s="24" t="s">
        <v>133</v>
      </c>
      <c r="B45" s="25" t="s">
        <v>134</v>
      </c>
      <c r="C45" s="11">
        <f>SUM(C46:C48)</f>
        <v>0</v>
      </c>
      <c r="D45" s="11">
        <f t="shared" ref="D45:H45" si="20">SUM(D46:D48)</f>
        <v>0</v>
      </c>
      <c r="E45" s="11">
        <f t="shared" si="20"/>
        <v>70760</v>
      </c>
      <c r="F45" s="11">
        <f t="shared" si="20"/>
        <v>70760</v>
      </c>
      <c r="G45" s="11">
        <f t="shared" si="20"/>
        <v>0</v>
      </c>
      <c r="H45" s="11">
        <f t="shared" si="20"/>
        <v>70760</v>
      </c>
      <c r="I45" s="11">
        <f t="shared" ref="I45" si="21">SUM(I46:I48)</f>
        <v>70760</v>
      </c>
      <c r="J45" s="149">
        <f t="shared" si="3"/>
        <v>100</v>
      </c>
      <c r="L45" s="177"/>
      <c r="M45" s="177"/>
      <c r="N45" s="177"/>
      <c r="O45" s="177"/>
      <c r="P45" s="177"/>
      <c r="Q45" s="177"/>
      <c r="R45" s="174"/>
    </row>
    <row r="46" spans="1:18" s="26" customFormat="1" ht="12" customHeight="1" x14ac:dyDescent="0.2">
      <c r="A46" s="27" t="s">
        <v>55</v>
      </c>
      <c r="B46" s="28" t="s">
        <v>135</v>
      </c>
      <c r="C46" s="29"/>
      <c r="D46" s="29">
        <v>0</v>
      </c>
      <c r="E46" s="29">
        <f t="shared" ref="E46:E49" si="22">F46-D46</f>
        <v>0</v>
      </c>
      <c r="F46" s="29"/>
      <c r="G46" s="29"/>
      <c r="H46" s="29">
        <f t="shared" ref="H46:H49" si="23">SUM(F46:G46)</f>
        <v>0</v>
      </c>
      <c r="I46" s="29"/>
      <c r="J46" s="146"/>
      <c r="L46" s="177"/>
      <c r="M46" s="177"/>
      <c r="N46" s="177"/>
      <c r="O46" s="177"/>
      <c r="P46" s="177"/>
      <c r="Q46" s="177"/>
      <c r="R46" s="174"/>
    </row>
    <row r="47" spans="1:18" s="26" customFormat="1" ht="12" customHeight="1" x14ac:dyDescent="0.2">
      <c r="A47" s="30" t="s">
        <v>57</v>
      </c>
      <c r="B47" s="31" t="s">
        <v>209</v>
      </c>
      <c r="C47" s="32"/>
      <c r="D47" s="29">
        <v>0</v>
      </c>
      <c r="E47" s="29">
        <f t="shared" si="22"/>
        <v>0</v>
      </c>
      <c r="F47" s="32">
        <v>0</v>
      </c>
      <c r="G47" s="32"/>
      <c r="H47" s="32">
        <f t="shared" si="23"/>
        <v>0</v>
      </c>
      <c r="I47" s="32"/>
      <c r="J47" s="147"/>
      <c r="L47" s="177"/>
      <c r="M47" s="177"/>
      <c r="N47" s="177"/>
      <c r="O47" s="177"/>
      <c r="P47" s="177"/>
      <c r="Q47" s="177"/>
      <c r="R47" s="174"/>
    </row>
    <row r="48" spans="1:18" s="26" customFormat="1" ht="12" customHeight="1" x14ac:dyDescent="0.2">
      <c r="A48" s="30" t="s">
        <v>59</v>
      </c>
      <c r="B48" s="31" t="s">
        <v>137</v>
      </c>
      <c r="C48" s="32"/>
      <c r="D48" s="29">
        <v>0</v>
      </c>
      <c r="E48" s="29">
        <f t="shared" si="22"/>
        <v>70760</v>
      </c>
      <c r="F48" s="32">
        <v>70760</v>
      </c>
      <c r="G48" s="32"/>
      <c r="H48" s="32">
        <f t="shared" si="23"/>
        <v>70760</v>
      </c>
      <c r="I48" s="32">
        <v>70760</v>
      </c>
      <c r="J48" s="147">
        <f t="shared" si="3"/>
        <v>100</v>
      </c>
      <c r="L48" s="177"/>
      <c r="M48" s="177"/>
      <c r="N48" s="177"/>
      <c r="O48" s="177"/>
      <c r="P48" s="177"/>
      <c r="Q48" s="177"/>
      <c r="R48" s="174"/>
    </row>
    <row r="49" spans="1:18" s="26" customFormat="1" ht="12" customHeight="1" thickBot="1" x14ac:dyDescent="0.25">
      <c r="A49" s="33" t="s">
        <v>61</v>
      </c>
      <c r="B49" s="34" t="s">
        <v>138</v>
      </c>
      <c r="C49" s="36"/>
      <c r="D49" s="169">
        <v>0</v>
      </c>
      <c r="E49" s="29">
        <f t="shared" si="22"/>
        <v>0</v>
      </c>
      <c r="F49" s="36">
        <v>0</v>
      </c>
      <c r="G49" s="36"/>
      <c r="H49" s="36">
        <f t="shared" si="23"/>
        <v>0</v>
      </c>
      <c r="I49" s="36"/>
      <c r="J49" s="148"/>
      <c r="L49" s="177"/>
      <c r="M49" s="177"/>
      <c r="N49" s="177"/>
      <c r="O49" s="177"/>
      <c r="P49" s="177"/>
      <c r="Q49" s="177"/>
      <c r="R49" s="174"/>
    </row>
    <row r="50" spans="1:18" s="26" customFormat="1" ht="12" customHeight="1" thickBot="1" x14ac:dyDescent="0.25">
      <c r="A50" s="24" t="s">
        <v>28</v>
      </c>
      <c r="B50" s="35" t="s">
        <v>139</v>
      </c>
      <c r="C50" s="11">
        <f>SUM(C51:C53)</f>
        <v>0</v>
      </c>
      <c r="D50" s="11">
        <v>0</v>
      </c>
      <c r="E50" s="11">
        <f t="shared" ref="E50:H50" si="24">SUM(E51:E53)</f>
        <v>0</v>
      </c>
      <c r="F50" s="11">
        <v>0</v>
      </c>
      <c r="G50" s="11">
        <f t="shared" si="24"/>
        <v>0</v>
      </c>
      <c r="H50" s="11">
        <f t="shared" si="24"/>
        <v>0</v>
      </c>
      <c r="I50" s="11">
        <f t="shared" ref="I50" si="25">SUM(I51:I53)</f>
        <v>0</v>
      </c>
      <c r="J50" s="149"/>
      <c r="L50" s="177"/>
      <c r="M50" s="177"/>
      <c r="N50" s="177"/>
      <c r="O50" s="177"/>
      <c r="P50" s="177"/>
      <c r="Q50" s="177"/>
      <c r="R50" s="174"/>
    </row>
    <row r="51" spans="1:18" s="26" customFormat="1" ht="12" customHeight="1" x14ac:dyDescent="0.2">
      <c r="A51" s="27" t="s">
        <v>64</v>
      </c>
      <c r="B51" s="28" t="s">
        <v>140</v>
      </c>
      <c r="C51" s="38"/>
      <c r="D51" s="38">
        <v>0</v>
      </c>
      <c r="E51" s="38">
        <f t="shared" ref="E51:E54" si="26">F51-D51</f>
        <v>0</v>
      </c>
      <c r="F51" s="38">
        <v>0</v>
      </c>
      <c r="G51" s="38"/>
      <c r="H51" s="38">
        <f t="shared" ref="H51:H54" si="27">SUM(F51:G51)</f>
        <v>0</v>
      </c>
      <c r="I51" s="38"/>
      <c r="J51" s="152"/>
      <c r="L51" s="177"/>
      <c r="M51" s="177"/>
      <c r="N51" s="177"/>
      <c r="O51" s="177"/>
      <c r="P51" s="177"/>
      <c r="Q51" s="177"/>
      <c r="R51" s="174"/>
    </row>
    <row r="52" spans="1:18" s="26" customFormat="1" ht="12" customHeight="1" x14ac:dyDescent="0.2">
      <c r="A52" s="30" t="s">
        <v>66</v>
      </c>
      <c r="B52" s="31" t="s">
        <v>141</v>
      </c>
      <c r="C52" s="38"/>
      <c r="D52" s="38">
        <v>0</v>
      </c>
      <c r="E52" s="38">
        <f t="shared" si="26"/>
        <v>0</v>
      </c>
      <c r="F52" s="38">
        <v>0</v>
      </c>
      <c r="G52" s="38"/>
      <c r="H52" s="38">
        <f t="shared" si="27"/>
        <v>0</v>
      </c>
      <c r="I52" s="38"/>
      <c r="J52" s="152"/>
      <c r="L52" s="177"/>
      <c r="M52" s="177"/>
      <c r="N52" s="177"/>
      <c r="O52" s="177"/>
      <c r="P52" s="177"/>
      <c r="Q52" s="177"/>
      <c r="R52" s="174"/>
    </row>
    <row r="53" spans="1:18" s="26" customFormat="1" ht="12" customHeight="1" x14ac:dyDescent="0.2">
      <c r="A53" s="30" t="s">
        <v>68</v>
      </c>
      <c r="B53" s="31" t="s">
        <v>142</v>
      </c>
      <c r="C53" s="38"/>
      <c r="D53" s="38">
        <v>0</v>
      </c>
      <c r="E53" s="38">
        <f>F53-D53</f>
        <v>0</v>
      </c>
      <c r="F53" s="38">
        <v>0</v>
      </c>
      <c r="G53" s="38"/>
      <c r="H53" s="38">
        <f t="shared" si="27"/>
        <v>0</v>
      </c>
      <c r="I53" s="38"/>
      <c r="J53" s="152"/>
      <c r="L53" s="177"/>
      <c r="M53" s="177"/>
      <c r="N53" s="177"/>
      <c r="O53" s="177"/>
      <c r="P53" s="177"/>
      <c r="Q53" s="177"/>
      <c r="R53" s="174"/>
    </row>
    <row r="54" spans="1:18" s="26" customFormat="1" ht="12" customHeight="1" thickBot="1" x14ac:dyDescent="0.25">
      <c r="A54" s="33" t="s">
        <v>70</v>
      </c>
      <c r="B54" s="34" t="s">
        <v>143</v>
      </c>
      <c r="C54" s="38"/>
      <c r="D54" s="38">
        <v>0</v>
      </c>
      <c r="E54" s="38">
        <f t="shared" si="26"/>
        <v>0</v>
      </c>
      <c r="F54" s="38">
        <v>0</v>
      </c>
      <c r="G54" s="38"/>
      <c r="H54" s="38">
        <f t="shared" si="27"/>
        <v>0</v>
      </c>
      <c r="I54" s="38"/>
      <c r="J54" s="152"/>
      <c r="L54" s="177"/>
      <c r="M54" s="177"/>
      <c r="N54" s="177"/>
      <c r="O54" s="177"/>
      <c r="P54" s="177"/>
      <c r="Q54" s="177"/>
      <c r="R54" s="174"/>
    </row>
    <row r="55" spans="1:18" s="26" customFormat="1" ht="12" customHeight="1" thickBot="1" x14ac:dyDescent="0.25">
      <c r="A55" s="24" t="s">
        <v>29</v>
      </c>
      <c r="B55" s="25" t="s">
        <v>144</v>
      </c>
      <c r="C55" s="14">
        <f t="shared" ref="C55" si="28">+C5+C6+C13+C20+C27+C39+C45+C50</f>
        <v>179081000</v>
      </c>
      <c r="D55" s="14">
        <f t="shared" ref="D55:I55" si="29">+D5+D6+D13+D20+D27+D39+D45+D50</f>
        <v>204532249</v>
      </c>
      <c r="E55" s="14">
        <f t="shared" si="29"/>
        <v>-2229949</v>
      </c>
      <c r="F55" s="14">
        <f t="shared" si="29"/>
        <v>202302300</v>
      </c>
      <c r="G55" s="14">
        <f t="shared" si="29"/>
        <v>0</v>
      </c>
      <c r="H55" s="14">
        <f t="shared" si="29"/>
        <v>202302300</v>
      </c>
      <c r="I55" s="14">
        <f t="shared" si="29"/>
        <v>214446410</v>
      </c>
      <c r="J55" s="150">
        <f t="shared" si="3"/>
        <v>106.00295201784655</v>
      </c>
      <c r="L55" s="177"/>
      <c r="M55" s="177"/>
      <c r="N55" s="177"/>
      <c r="O55" s="177"/>
      <c r="P55" s="177"/>
      <c r="Q55" s="177"/>
      <c r="R55" s="174"/>
    </row>
    <row r="56" spans="1:18" s="26" customFormat="1" ht="12" customHeight="1" thickBot="1" x14ac:dyDescent="0.25">
      <c r="A56" s="41" t="s">
        <v>145</v>
      </c>
      <c r="B56" s="35" t="s">
        <v>146</v>
      </c>
      <c r="C56" s="11">
        <f>SUM(C57:C59)</f>
        <v>0</v>
      </c>
      <c r="D56" s="11">
        <f t="shared" ref="D56:J56" si="30">SUM(D57:D59)</f>
        <v>0</v>
      </c>
      <c r="E56" s="11">
        <f t="shared" si="30"/>
        <v>0</v>
      </c>
      <c r="F56" s="11">
        <f t="shared" si="30"/>
        <v>0</v>
      </c>
      <c r="G56" s="11">
        <f t="shared" si="30"/>
        <v>0</v>
      </c>
      <c r="H56" s="11">
        <f t="shared" si="30"/>
        <v>0</v>
      </c>
      <c r="I56" s="11">
        <f t="shared" si="30"/>
        <v>0</v>
      </c>
      <c r="J56" s="11">
        <f t="shared" si="30"/>
        <v>0</v>
      </c>
      <c r="L56" s="177"/>
      <c r="M56" s="177"/>
      <c r="N56" s="177"/>
      <c r="O56" s="177"/>
      <c r="P56" s="177"/>
      <c r="Q56" s="177"/>
      <c r="R56" s="174"/>
    </row>
    <row r="57" spans="1:18" s="26" customFormat="1" ht="12" customHeight="1" x14ac:dyDescent="0.2">
      <c r="A57" s="27" t="s">
        <v>147</v>
      </c>
      <c r="B57" s="28" t="s">
        <v>148</v>
      </c>
      <c r="C57" s="38"/>
      <c r="D57" s="38">
        <v>0</v>
      </c>
      <c r="E57" s="38">
        <f t="shared" ref="E57:E59" si="31">F57-D57</f>
        <v>0</v>
      </c>
      <c r="F57" s="38">
        <v>0</v>
      </c>
      <c r="G57" s="38"/>
      <c r="H57" s="38">
        <f t="shared" ref="H57:H59" si="32">SUM(F57:G57)</f>
        <v>0</v>
      </c>
      <c r="I57" s="38"/>
      <c r="J57" s="152"/>
      <c r="L57" s="177"/>
      <c r="M57" s="177"/>
      <c r="N57" s="177"/>
      <c r="O57" s="177"/>
      <c r="P57" s="177"/>
      <c r="Q57" s="177"/>
      <c r="R57" s="174"/>
    </row>
    <row r="58" spans="1:18" s="26" customFormat="1" ht="12" customHeight="1" x14ac:dyDescent="0.2">
      <c r="A58" s="30" t="s">
        <v>149</v>
      </c>
      <c r="B58" s="31" t="s">
        <v>150</v>
      </c>
      <c r="C58" s="38"/>
      <c r="D58" s="38">
        <v>0</v>
      </c>
      <c r="E58" s="38">
        <f t="shared" si="31"/>
        <v>0</v>
      </c>
      <c r="F58" s="38">
        <v>0</v>
      </c>
      <c r="G58" s="38"/>
      <c r="H58" s="38">
        <f t="shared" si="32"/>
        <v>0</v>
      </c>
      <c r="I58" s="38"/>
      <c r="J58" s="152"/>
      <c r="L58" s="177"/>
      <c r="M58" s="177"/>
      <c r="N58" s="177"/>
      <c r="O58" s="177"/>
      <c r="P58" s="177"/>
      <c r="Q58" s="177"/>
      <c r="R58" s="174"/>
    </row>
    <row r="59" spans="1:18" s="26" customFormat="1" ht="12" customHeight="1" thickBot="1" x14ac:dyDescent="0.25">
      <c r="A59" s="33" t="s">
        <v>151</v>
      </c>
      <c r="B59" s="42" t="s">
        <v>152</v>
      </c>
      <c r="C59" s="38"/>
      <c r="D59" s="38">
        <v>0</v>
      </c>
      <c r="E59" s="38">
        <f t="shared" si="31"/>
        <v>0</v>
      </c>
      <c r="F59" s="38">
        <v>0</v>
      </c>
      <c r="G59" s="38"/>
      <c r="H59" s="38">
        <f t="shared" si="32"/>
        <v>0</v>
      </c>
      <c r="I59" s="38"/>
      <c r="J59" s="152"/>
      <c r="L59" s="177"/>
      <c r="M59" s="177"/>
      <c r="N59" s="177"/>
      <c r="O59" s="177"/>
      <c r="P59" s="177"/>
      <c r="Q59" s="177"/>
      <c r="R59" s="174"/>
    </row>
    <row r="60" spans="1:18" s="26" customFormat="1" ht="12" customHeight="1" thickBot="1" x14ac:dyDescent="0.25">
      <c r="A60" s="41" t="s">
        <v>153</v>
      </c>
      <c r="B60" s="35" t="s">
        <v>154</v>
      </c>
      <c r="C60" s="11">
        <f>SUM(C61:C64)</f>
        <v>0</v>
      </c>
      <c r="D60" s="11">
        <v>0</v>
      </c>
      <c r="E60" s="11">
        <f t="shared" ref="E60:H60" si="33">SUM(E61:E64)</f>
        <v>0</v>
      </c>
      <c r="F60" s="11">
        <v>0</v>
      </c>
      <c r="G60" s="11">
        <f t="shared" si="33"/>
        <v>0</v>
      </c>
      <c r="H60" s="11">
        <f t="shared" si="33"/>
        <v>0</v>
      </c>
      <c r="I60" s="11">
        <f t="shared" ref="I60" si="34">SUM(I61:I64)</f>
        <v>0</v>
      </c>
      <c r="J60" s="149"/>
      <c r="L60" s="177"/>
      <c r="M60" s="177"/>
      <c r="N60" s="177"/>
      <c r="O60" s="177"/>
      <c r="P60" s="177"/>
      <c r="Q60" s="177"/>
      <c r="R60" s="174"/>
    </row>
    <row r="61" spans="1:18" s="26" customFormat="1" ht="12" customHeight="1" x14ac:dyDescent="0.2">
      <c r="A61" s="27" t="s">
        <v>155</v>
      </c>
      <c r="B61" s="28" t="s">
        <v>156</v>
      </c>
      <c r="C61" s="38"/>
      <c r="D61" s="38">
        <v>0</v>
      </c>
      <c r="E61" s="38">
        <f t="shared" ref="E61:E64" si="35">F61-D61</f>
        <v>0</v>
      </c>
      <c r="F61" s="38">
        <v>0</v>
      </c>
      <c r="G61" s="38"/>
      <c r="H61" s="38">
        <f t="shared" ref="H61:H64" si="36">SUM(F61:G61)</f>
        <v>0</v>
      </c>
      <c r="I61" s="38"/>
      <c r="J61" s="152"/>
      <c r="L61" s="177"/>
      <c r="M61" s="177"/>
      <c r="N61" s="177"/>
      <c r="O61" s="177"/>
      <c r="P61" s="177"/>
      <c r="Q61" s="177"/>
      <c r="R61" s="174"/>
    </row>
    <row r="62" spans="1:18" s="26" customFormat="1" ht="12" customHeight="1" x14ac:dyDescent="0.2">
      <c r="A62" s="30" t="s">
        <v>157</v>
      </c>
      <c r="B62" s="31" t="s">
        <v>158</v>
      </c>
      <c r="C62" s="38"/>
      <c r="D62" s="38">
        <v>0</v>
      </c>
      <c r="E62" s="38">
        <f t="shared" si="35"/>
        <v>0</v>
      </c>
      <c r="F62" s="38">
        <v>0</v>
      </c>
      <c r="G62" s="38"/>
      <c r="H62" s="38">
        <f t="shared" si="36"/>
        <v>0</v>
      </c>
      <c r="I62" s="38"/>
      <c r="J62" s="152"/>
      <c r="L62" s="177"/>
      <c r="M62" s="177"/>
      <c r="N62" s="177"/>
      <c r="O62" s="177"/>
      <c r="P62" s="177"/>
      <c r="Q62" s="177"/>
      <c r="R62" s="174"/>
    </row>
    <row r="63" spans="1:18" s="26" customFormat="1" ht="12" customHeight="1" x14ac:dyDescent="0.2">
      <c r="A63" s="30" t="s">
        <v>159</v>
      </c>
      <c r="B63" s="31" t="s">
        <v>160</v>
      </c>
      <c r="C63" s="38"/>
      <c r="D63" s="38">
        <v>0</v>
      </c>
      <c r="E63" s="38">
        <f t="shared" si="35"/>
        <v>0</v>
      </c>
      <c r="F63" s="38">
        <v>0</v>
      </c>
      <c r="G63" s="38"/>
      <c r="H63" s="38">
        <f t="shared" si="36"/>
        <v>0</v>
      </c>
      <c r="I63" s="38"/>
      <c r="J63" s="152"/>
      <c r="L63" s="177"/>
      <c r="M63" s="177"/>
      <c r="N63" s="177"/>
      <c r="O63" s="177"/>
      <c r="P63" s="177"/>
      <c r="Q63" s="177"/>
      <c r="R63" s="174"/>
    </row>
    <row r="64" spans="1:18" s="26" customFormat="1" ht="12" customHeight="1" thickBot="1" x14ac:dyDescent="0.25">
      <c r="A64" s="33" t="s">
        <v>161</v>
      </c>
      <c r="B64" s="34" t="s">
        <v>162</v>
      </c>
      <c r="C64" s="38"/>
      <c r="D64" s="38">
        <v>0</v>
      </c>
      <c r="E64" s="38">
        <f t="shared" si="35"/>
        <v>0</v>
      </c>
      <c r="F64" s="38">
        <v>0</v>
      </c>
      <c r="G64" s="38"/>
      <c r="H64" s="38">
        <f t="shared" si="36"/>
        <v>0</v>
      </c>
      <c r="I64" s="38"/>
      <c r="J64" s="152"/>
      <c r="L64" s="177"/>
      <c r="M64" s="177"/>
      <c r="N64" s="177"/>
      <c r="O64" s="177"/>
      <c r="P64" s="177"/>
      <c r="Q64" s="177"/>
      <c r="R64" s="174"/>
    </row>
    <row r="65" spans="1:18" s="26" customFormat="1" ht="12" customHeight="1" thickBot="1" x14ac:dyDescent="0.25">
      <c r="A65" s="41" t="s">
        <v>163</v>
      </c>
      <c r="B65" s="35" t="s">
        <v>164</v>
      </c>
      <c r="C65" s="11">
        <f>SUM(C66:C67)</f>
        <v>11809243</v>
      </c>
      <c r="D65" s="11">
        <f t="shared" ref="D65:H65" si="37">SUM(D66:D67)</f>
        <v>11809243</v>
      </c>
      <c r="E65" s="11">
        <f t="shared" si="37"/>
        <v>0</v>
      </c>
      <c r="F65" s="11">
        <f t="shared" si="37"/>
        <v>11809243</v>
      </c>
      <c r="G65" s="11">
        <f t="shared" si="37"/>
        <v>0</v>
      </c>
      <c r="H65" s="11">
        <f t="shared" si="37"/>
        <v>11809243</v>
      </c>
      <c r="I65" s="11">
        <f t="shared" ref="I65" si="38">SUM(I66:I67)</f>
        <v>11809243</v>
      </c>
      <c r="J65" s="149">
        <f t="shared" si="3"/>
        <v>100</v>
      </c>
      <c r="L65" s="177"/>
      <c r="M65" s="177"/>
      <c r="N65" s="177"/>
      <c r="O65" s="177"/>
      <c r="P65" s="177"/>
      <c r="Q65" s="177"/>
      <c r="R65" s="174"/>
    </row>
    <row r="66" spans="1:18" s="26" customFormat="1" ht="12" customHeight="1" x14ac:dyDescent="0.2">
      <c r="A66" s="27" t="s">
        <v>165</v>
      </c>
      <c r="B66" s="28" t="s">
        <v>166</v>
      </c>
      <c r="C66" s="38">
        <v>11809243</v>
      </c>
      <c r="D66" s="38">
        <v>11809243</v>
      </c>
      <c r="E66" s="38">
        <f t="shared" ref="E66:E67" si="39">F66-D66</f>
        <v>0</v>
      </c>
      <c r="F66" s="38">
        <v>11809243</v>
      </c>
      <c r="G66" s="38"/>
      <c r="H66" s="38">
        <f t="shared" ref="H66:H67" si="40">SUM(F66:G66)</f>
        <v>11809243</v>
      </c>
      <c r="I66" s="38">
        <v>11809243</v>
      </c>
      <c r="J66" s="152">
        <f t="shared" si="3"/>
        <v>100</v>
      </c>
      <c r="L66" s="177"/>
      <c r="M66" s="177"/>
      <c r="N66" s="177"/>
      <c r="O66" s="177"/>
      <c r="P66" s="177"/>
      <c r="Q66" s="177"/>
      <c r="R66" s="174"/>
    </row>
    <row r="67" spans="1:18" s="26" customFormat="1" ht="12" customHeight="1" thickBot="1" x14ac:dyDescent="0.25">
      <c r="A67" s="33" t="s">
        <v>167</v>
      </c>
      <c r="B67" s="34" t="s">
        <v>168</v>
      </c>
      <c r="C67" s="38"/>
      <c r="D67" s="170">
        <v>0</v>
      </c>
      <c r="E67" s="26">
        <f t="shared" si="39"/>
        <v>0</v>
      </c>
      <c r="F67" s="38">
        <v>0</v>
      </c>
      <c r="G67" s="38"/>
      <c r="H67" s="38">
        <f t="shared" si="40"/>
        <v>0</v>
      </c>
      <c r="I67" s="38"/>
      <c r="J67" s="152"/>
      <c r="L67" s="177"/>
      <c r="M67" s="177"/>
      <c r="N67" s="177"/>
      <c r="O67" s="177"/>
      <c r="P67" s="177"/>
      <c r="Q67" s="177"/>
      <c r="R67" s="174"/>
    </row>
    <row r="68" spans="1:18" s="26" customFormat="1" ht="12" customHeight="1" thickBot="1" x14ac:dyDescent="0.25">
      <c r="A68" s="41" t="s">
        <v>169</v>
      </c>
      <c r="B68" s="35" t="s">
        <v>170</v>
      </c>
      <c r="C68" s="11">
        <f>SUM(C69:C71)</f>
        <v>0</v>
      </c>
      <c r="D68" s="11">
        <v>0</v>
      </c>
      <c r="E68" s="11">
        <f t="shared" ref="E68:H68" si="41">SUM(E69:E71)</f>
        <v>0</v>
      </c>
      <c r="F68" s="11">
        <v>0</v>
      </c>
      <c r="G68" s="11">
        <f t="shared" si="41"/>
        <v>0</v>
      </c>
      <c r="H68" s="11">
        <f t="shared" si="41"/>
        <v>0</v>
      </c>
      <c r="I68" s="11">
        <f t="shared" ref="I68" si="42">SUM(I69:I71)</f>
        <v>0</v>
      </c>
      <c r="J68" s="149"/>
      <c r="L68" s="177"/>
      <c r="M68" s="177"/>
      <c r="N68" s="177"/>
      <c r="O68" s="177"/>
      <c r="P68" s="177"/>
      <c r="Q68" s="177"/>
      <c r="R68" s="174"/>
    </row>
    <row r="69" spans="1:18" s="26" customFormat="1" ht="12" hidden="1" customHeight="1" x14ac:dyDescent="0.2">
      <c r="A69" s="27" t="s">
        <v>171</v>
      </c>
      <c r="B69" s="28" t="s">
        <v>172</v>
      </c>
      <c r="C69" s="38"/>
      <c r="D69" s="38"/>
      <c r="E69" s="38"/>
      <c r="F69" s="38"/>
      <c r="G69" s="38"/>
      <c r="H69" s="38"/>
      <c r="I69" s="38"/>
      <c r="J69" s="152"/>
      <c r="L69" s="177"/>
      <c r="M69" s="177"/>
      <c r="N69" s="177"/>
      <c r="O69" s="177"/>
      <c r="P69" s="177"/>
      <c r="Q69" s="177"/>
      <c r="R69" s="174"/>
    </row>
    <row r="70" spans="1:18" s="26" customFormat="1" ht="12" hidden="1" customHeight="1" x14ac:dyDescent="0.2">
      <c r="A70" s="30" t="s">
        <v>173</v>
      </c>
      <c r="B70" s="31" t="s">
        <v>174</v>
      </c>
      <c r="C70" s="38"/>
      <c r="D70" s="38"/>
      <c r="E70" s="38"/>
      <c r="F70" s="38"/>
      <c r="G70" s="38"/>
      <c r="H70" s="38"/>
      <c r="I70" s="38"/>
      <c r="J70" s="152"/>
      <c r="L70" s="177"/>
      <c r="M70" s="177"/>
      <c r="N70" s="177"/>
      <c r="O70" s="177"/>
      <c r="P70" s="177"/>
      <c r="Q70" s="177"/>
      <c r="R70" s="174"/>
    </row>
    <row r="71" spans="1:18" s="26" customFormat="1" ht="12" hidden="1" customHeight="1" thickBot="1" x14ac:dyDescent="0.25">
      <c r="A71" s="33" t="s">
        <v>175</v>
      </c>
      <c r="B71" s="34" t="s">
        <v>176</v>
      </c>
      <c r="C71" s="38"/>
      <c r="D71" s="38"/>
      <c r="E71" s="38"/>
      <c r="F71" s="38"/>
      <c r="G71" s="38"/>
      <c r="H71" s="38"/>
      <c r="I71" s="38"/>
      <c r="J71" s="152"/>
      <c r="L71" s="177"/>
      <c r="M71" s="177"/>
      <c r="N71" s="177"/>
      <c r="O71" s="177"/>
      <c r="P71" s="177"/>
      <c r="Q71" s="177"/>
      <c r="R71" s="174"/>
    </row>
    <row r="72" spans="1:18" s="26" customFormat="1" ht="12" customHeight="1" thickBot="1" x14ac:dyDescent="0.25">
      <c r="A72" s="41" t="s">
        <v>177</v>
      </c>
      <c r="B72" s="35" t="s">
        <v>178</v>
      </c>
      <c r="C72" s="11">
        <f>SUM(C73:C76)</f>
        <v>0</v>
      </c>
      <c r="D72" s="11">
        <v>0</v>
      </c>
      <c r="E72" s="11">
        <f t="shared" ref="E72:H72" si="43">SUM(E73:E76)</f>
        <v>0</v>
      </c>
      <c r="F72" s="11">
        <v>0</v>
      </c>
      <c r="G72" s="11">
        <f t="shared" si="43"/>
        <v>0</v>
      </c>
      <c r="H72" s="11">
        <f t="shared" si="43"/>
        <v>0</v>
      </c>
      <c r="I72" s="11">
        <f t="shared" ref="I72" si="44">SUM(I73:I76)</f>
        <v>0</v>
      </c>
      <c r="J72" s="149"/>
      <c r="L72" s="177"/>
      <c r="M72" s="177"/>
      <c r="N72" s="177"/>
      <c r="O72" s="177"/>
      <c r="P72" s="177"/>
      <c r="Q72" s="177"/>
      <c r="R72" s="174"/>
    </row>
    <row r="73" spans="1:18" s="26" customFormat="1" ht="12" hidden="1" customHeight="1" x14ac:dyDescent="0.2">
      <c r="A73" s="43" t="s">
        <v>179</v>
      </c>
      <c r="B73" s="28" t="s">
        <v>180</v>
      </c>
      <c r="C73" s="38"/>
      <c r="D73" s="38"/>
      <c r="E73" s="38"/>
      <c r="F73" s="38"/>
      <c r="G73" s="38"/>
      <c r="H73" s="38"/>
      <c r="I73" s="38"/>
      <c r="J73" s="152"/>
      <c r="L73" s="177"/>
      <c r="M73" s="177"/>
      <c r="N73" s="177"/>
      <c r="O73" s="177"/>
      <c r="P73" s="177"/>
      <c r="Q73" s="177"/>
      <c r="R73" s="174"/>
    </row>
    <row r="74" spans="1:18" s="26" customFormat="1" ht="12" hidden="1" customHeight="1" x14ac:dyDescent="0.2">
      <c r="A74" s="44" t="s">
        <v>181</v>
      </c>
      <c r="B74" s="31" t="s">
        <v>182</v>
      </c>
      <c r="C74" s="38"/>
      <c r="D74" s="38"/>
      <c r="E74" s="38"/>
      <c r="F74" s="38"/>
      <c r="G74" s="38"/>
      <c r="H74" s="38"/>
      <c r="I74" s="38"/>
      <c r="J74" s="152"/>
      <c r="L74" s="177"/>
      <c r="M74" s="177"/>
      <c r="N74" s="177"/>
      <c r="O74" s="177"/>
      <c r="P74" s="177"/>
      <c r="Q74" s="177"/>
      <c r="R74" s="174"/>
    </row>
    <row r="75" spans="1:18" s="26" customFormat="1" ht="12" hidden="1" customHeight="1" x14ac:dyDescent="0.2">
      <c r="A75" s="44" t="s">
        <v>183</v>
      </c>
      <c r="B75" s="31" t="s">
        <v>184</v>
      </c>
      <c r="C75" s="38"/>
      <c r="D75" s="38"/>
      <c r="E75" s="38"/>
      <c r="F75" s="38"/>
      <c r="G75" s="38"/>
      <c r="H75" s="38"/>
      <c r="I75" s="38"/>
      <c r="J75" s="152"/>
      <c r="L75" s="177"/>
      <c r="M75" s="177"/>
      <c r="N75" s="177"/>
      <c r="O75" s="177"/>
      <c r="P75" s="177"/>
      <c r="Q75" s="177"/>
      <c r="R75" s="174"/>
    </row>
    <row r="76" spans="1:18" s="26" customFormat="1" ht="12" hidden="1" customHeight="1" thickBot="1" x14ac:dyDescent="0.25">
      <c r="A76" s="45" t="s">
        <v>185</v>
      </c>
      <c r="B76" s="34" t="s">
        <v>186</v>
      </c>
      <c r="C76" s="38"/>
      <c r="D76" s="38"/>
      <c r="E76" s="38"/>
      <c r="F76" s="38"/>
      <c r="G76" s="38"/>
      <c r="H76" s="38"/>
      <c r="I76" s="38"/>
      <c r="J76" s="152"/>
      <c r="L76" s="177"/>
      <c r="M76" s="177"/>
      <c r="N76" s="177"/>
      <c r="O76" s="177"/>
      <c r="P76" s="177"/>
      <c r="Q76" s="177"/>
      <c r="R76" s="174"/>
    </row>
    <row r="77" spans="1:18" s="26" customFormat="1" ht="13.5" customHeight="1" thickBot="1" x14ac:dyDescent="0.25">
      <c r="A77" s="41" t="s">
        <v>187</v>
      </c>
      <c r="B77" s="35" t="s">
        <v>188</v>
      </c>
      <c r="C77" s="46"/>
      <c r="D77" s="46"/>
      <c r="E77" s="46"/>
      <c r="F77" s="46"/>
      <c r="G77" s="46"/>
      <c r="H77" s="46"/>
      <c r="I77" s="46"/>
      <c r="J77" s="155"/>
      <c r="L77" s="177"/>
      <c r="M77" s="177"/>
      <c r="N77" s="177"/>
      <c r="O77" s="177"/>
      <c r="P77" s="177"/>
      <c r="Q77" s="177"/>
      <c r="R77" s="174"/>
    </row>
    <row r="78" spans="1:18" s="26" customFormat="1" ht="15.75" customHeight="1" thickBot="1" x14ac:dyDescent="0.25">
      <c r="A78" s="41" t="s">
        <v>189</v>
      </c>
      <c r="B78" s="47" t="s">
        <v>190</v>
      </c>
      <c r="C78" s="14">
        <f>+C56+C60+C65+C68+C72+C77</f>
        <v>11809243</v>
      </c>
      <c r="D78" s="14">
        <f t="shared" ref="D78:H78" si="45">+D56+D60+D65+D68+D72+D77</f>
        <v>11809243</v>
      </c>
      <c r="E78" s="14">
        <f t="shared" si="45"/>
        <v>0</v>
      </c>
      <c r="F78" s="14">
        <f t="shared" si="45"/>
        <v>11809243</v>
      </c>
      <c r="G78" s="14">
        <f t="shared" si="45"/>
        <v>0</v>
      </c>
      <c r="H78" s="14">
        <f t="shared" si="45"/>
        <v>11809243</v>
      </c>
      <c r="I78" s="14">
        <f t="shared" ref="I78" si="46">+I56+I60+I65+I68+I72+I77</f>
        <v>11809243</v>
      </c>
      <c r="J78" s="150">
        <f t="shared" ref="J78:J79" si="47">I78/F78*100</f>
        <v>100</v>
      </c>
      <c r="L78" s="177"/>
      <c r="M78" s="177"/>
      <c r="N78" s="177"/>
      <c r="O78" s="177"/>
      <c r="P78" s="177"/>
      <c r="Q78" s="177"/>
      <c r="R78" s="174"/>
    </row>
    <row r="79" spans="1:18" s="26" customFormat="1" ht="16.5" customHeight="1" thickBot="1" x14ac:dyDescent="0.25">
      <c r="A79" s="48" t="s">
        <v>191</v>
      </c>
      <c r="B79" s="49" t="s">
        <v>192</v>
      </c>
      <c r="C79" s="14">
        <f>+C55+C78</f>
        <v>190890243</v>
      </c>
      <c r="D79" s="14">
        <f t="shared" ref="D79:H79" si="48">+D55+D78</f>
        <v>216341492</v>
      </c>
      <c r="E79" s="14">
        <f t="shared" si="48"/>
        <v>-2229949</v>
      </c>
      <c r="F79" s="14">
        <f t="shared" si="48"/>
        <v>214111543</v>
      </c>
      <c r="G79" s="14">
        <f t="shared" si="48"/>
        <v>0</v>
      </c>
      <c r="H79" s="14">
        <f t="shared" si="48"/>
        <v>214111543</v>
      </c>
      <c r="I79" s="14">
        <f t="shared" ref="I79" si="49">+I55+I78</f>
        <v>226255653</v>
      </c>
      <c r="J79" s="150">
        <f t="shared" si="47"/>
        <v>105.67186141851306</v>
      </c>
      <c r="L79" s="177"/>
      <c r="M79" s="177"/>
      <c r="N79" s="177"/>
      <c r="O79" s="177"/>
      <c r="P79" s="177"/>
      <c r="Q79" s="177"/>
      <c r="R79" s="174"/>
    </row>
    <row r="80" spans="1:18" s="26" customFormat="1" x14ac:dyDescent="0.2">
      <c r="A80" s="76"/>
      <c r="B80" s="77"/>
      <c r="C80" s="162"/>
      <c r="D80" s="167"/>
      <c r="E80" s="78"/>
      <c r="F80" s="78"/>
      <c r="G80" s="78"/>
      <c r="H80" s="78"/>
      <c r="I80" s="78"/>
      <c r="J80" s="78"/>
      <c r="L80" s="177"/>
      <c r="M80" s="177"/>
      <c r="N80" s="177"/>
      <c r="O80" s="177"/>
      <c r="P80" s="177"/>
      <c r="Q80" s="177"/>
      <c r="R80" s="174"/>
    </row>
    <row r="81" spans="1:18" ht="16.5" customHeight="1" x14ac:dyDescent="0.25">
      <c r="A81" s="162" t="s">
        <v>193</v>
      </c>
      <c r="B81" s="162"/>
      <c r="C81" s="162"/>
      <c r="D81" s="167"/>
      <c r="E81" s="135"/>
      <c r="F81" s="135"/>
      <c r="G81" s="135"/>
      <c r="H81" s="135"/>
      <c r="I81" s="144"/>
      <c r="J81" s="144"/>
    </row>
    <row r="82" spans="1:18" s="53" customFormat="1" ht="16.5" customHeight="1" thickBot="1" x14ac:dyDescent="0.3">
      <c r="A82" s="557" t="s">
        <v>194</v>
      </c>
      <c r="B82" s="557"/>
      <c r="C82" s="16"/>
      <c r="D82" s="16"/>
      <c r="E82" s="52"/>
      <c r="F82" s="52"/>
      <c r="G82" s="52"/>
      <c r="H82" s="16"/>
      <c r="I82" s="16"/>
      <c r="J82" s="16" t="s">
        <v>303</v>
      </c>
      <c r="L82" s="178"/>
      <c r="M82" s="178"/>
      <c r="N82" s="178"/>
      <c r="O82" s="178"/>
      <c r="P82" s="178"/>
      <c r="Q82" s="178"/>
      <c r="R82" s="175"/>
    </row>
    <row r="83" spans="1:18" ht="48.75" thickBot="1" x14ac:dyDescent="0.3">
      <c r="A83" s="17" t="s">
        <v>78</v>
      </c>
      <c r="B83" s="18" t="s">
        <v>195</v>
      </c>
      <c r="C83" s="19" t="s">
        <v>322</v>
      </c>
      <c r="D83" s="19" t="s">
        <v>326</v>
      </c>
      <c r="E83" s="19" t="s">
        <v>295</v>
      </c>
      <c r="F83" s="19" t="s">
        <v>296</v>
      </c>
      <c r="G83" s="19" t="s">
        <v>297</v>
      </c>
      <c r="H83" s="19" t="s">
        <v>296</v>
      </c>
      <c r="I83" s="19" t="s">
        <v>320</v>
      </c>
      <c r="J83" s="19" t="s">
        <v>320</v>
      </c>
    </row>
    <row r="84" spans="1:18" s="23" customFormat="1" ht="12" customHeight="1" thickBot="1" x14ac:dyDescent="0.25">
      <c r="A84" s="10">
        <v>1</v>
      </c>
      <c r="B84" s="54">
        <v>2</v>
      </c>
      <c r="C84" s="55">
        <v>3</v>
      </c>
      <c r="D84" s="55">
        <v>3</v>
      </c>
      <c r="E84" s="55">
        <v>3</v>
      </c>
      <c r="F84" s="55">
        <v>3</v>
      </c>
      <c r="G84" s="55">
        <v>3</v>
      </c>
      <c r="H84" s="55">
        <v>3</v>
      </c>
      <c r="I84" s="55">
        <v>3</v>
      </c>
      <c r="J84" s="55">
        <v>3</v>
      </c>
      <c r="L84" s="177"/>
      <c r="M84" s="177"/>
      <c r="N84" s="177"/>
      <c r="O84" s="177"/>
      <c r="P84" s="177"/>
      <c r="Q84" s="177"/>
      <c r="R84" s="173"/>
    </row>
    <row r="85" spans="1:18" ht="12" customHeight="1" thickBot="1" x14ac:dyDescent="0.3">
      <c r="A85" s="56" t="s">
        <v>1</v>
      </c>
      <c r="B85" s="57" t="s">
        <v>196</v>
      </c>
      <c r="C85" s="58">
        <f>SUM(C86:C90)</f>
        <v>181813671</v>
      </c>
      <c r="D85" s="58">
        <f t="shared" ref="D85:I85" si="50">SUM(D86:D90)</f>
        <v>199966385</v>
      </c>
      <c r="E85" s="58">
        <f t="shared" si="50"/>
        <v>6649291</v>
      </c>
      <c r="F85" s="58">
        <f t="shared" si="50"/>
        <v>206615676</v>
      </c>
      <c r="G85" s="58">
        <f t="shared" si="50"/>
        <v>0</v>
      </c>
      <c r="H85" s="58">
        <f t="shared" si="50"/>
        <v>206615676</v>
      </c>
      <c r="I85" s="58">
        <f t="shared" si="50"/>
        <v>205348853</v>
      </c>
      <c r="J85" s="156">
        <f t="shared" ref="J85:J123" si="51">I85/F85*100</f>
        <v>99.386869852024191</v>
      </c>
    </row>
    <row r="86" spans="1:18" ht="12" customHeight="1" x14ac:dyDescent="0.25">
      <c r="A86" s="59" t="s">
        <v>2</v>
      </c>
      <c r="B86" s="60" t="s">
        <v>33</v>
      </c>
      <c r="C86" s="61">
        <v>114941000</v>
      </c>
      <c r="D86" s="61">
        <v>125017687</v>
      </c>
      <c r="E86" s="61">
        <f t="shared" ref="E86:E90" si="52">F86-D86</f>
        <v>6126518</v>
      </c>
      <c r="F86" s="61">
        <v>131144205</v>
      </c>
      <c r="G86" s="61"/>
      <c r="H86" s="32">
        <f t="shared" ref="H86:H90" si="53">SUM(F86:G86)</f>
        <v>131144205</v>
      </c>
      <c r="I86" s="61">
        <v>127745227</v>
      </c>
      <c r="J86" s="157">
        <f t="shared" si="51"/>
        <v>97.408213348046914</v>
      </c>
      <c r="L86" s="177" t="e">
        <f>#REF!+#REF!</f>
        <v>#REF!</v>
      </c>
      <c r="M86" s="177" t="e">
        <f>#REF!+#REF!</f>
        <v>#REF!</v>
      </c>
      <c r="N86" s="177" t="e">
        <f>#REF!+#REF!</f>
        <v>#REF!</v>
      </c>
      <c r="O86" s="177" t="e">
        <f>#REF!+#REF!</f>
        <v>#REF!</v>
      </c>
      <c r="P86" s="177" t="e">
        <f>#REF!+#REF!</f>
        <v>#REF!</v>
      </c>
      <c r="Q86" s="177" t="e">
        <f>#REF!+#REF!</f>
        <v>#REF!</v>
      </c>
    </row>
    <row r="87" spans="1:18" ht="12" customHeight="1" x14ac:dyDescent="0.25">
      <c r="A87" s="30" t="s">
        <v>3</v>
      </c>
      <c r="B87" s="2" t="s">
        <v>34</v>
      </c>
      <c r="C87" s="32">
        <v>25563000</v>
      </c>
      <c r="D87" s="32">
        <v>27562296</v>
      </c>
      <c r="E87" s="32">
        <f t="shared" si="52"/>
        <v>219273</v>
      </c>
      <c r="F87" s="32">
        <v>27781569</v>
      </c>
      <c r="G87" s="32"/>
      <c r="H87" s="32">
        <f t="shared" si="53"/>
        <v>27781569</v>
      </c>
      <c r="I87" s="32">
        <v>26316844</v>
      </c>
      <c r="J87" s="147">
        <f t="shared" si="51"/>
        <v>94.727709583285232</v>
      </c>
      <c r="L87" s="177" t="e">
        <f>#REF!+#REF!</f>
        <v>#REF!</v>
      </c>
      <c r="M87" s="177" t="e">
        <f>#REF!+#REF!</f>
        <v>#REF!</v>
      </c>
      <c r="N87" s="177" t="e">
        <f>#REF!+#REF!</f>
        <v>#REF!</v>
      </c>
      <c r="O87" s="177" t="e">
        <f>#REF!+#REF!</f>
        <v>#REF!</v>
      </c>
      <c r="P87" s="177" t="e">
        <f>#REF!+#REF!</f>
        <v>#REF!</v>
      </c>
      <c r="Q87" s="177" t="e">
        <f>#REF!+#REF!</f>
        <v>#REF!</v>
      </c>
    </row>
    <row r="88" spans="1:18" ht="12" customHeight="1" x14ac:dyDescent="0.25">
      <c r="A88" s="30" t="s">
        <v>4</v>
      </c>
      <c r="B88" s="2" t="s">
        <v>35</v>
      </c>
      <c r="C88" s="36">
        <v>40809000</v>
      </c>
      <c r="D88" s="36">
        <v>39785000</v>
      </c>
      <c r="E88" s="36">
        <f t="shared" si="52"/>
        <v>303500</v>
      </c>
      <c r="F88" s="36">
        <v>40088500</v>
      </c>
      <c r="G88" s="36"/>
      <c r="H88" s="36">
        <f t="shared" si="53"/>
        <v>40088500</v>
      </c>
      <c r="I88" s="36">
        <v>38881870</v>
      </c>
      <c r="J88" s="148">
        <f t="shared" si="51"/>
        <v>96.990084438180517</v>
      </c>
      <c r="L88" s="177" t="e">
        <f>#REF!+#REF!</f>
        <v>#REF!</v>
      </c>
      <c r="M88" s="177" t="e">
        <f>#REF!+#REF!</f>
        <v>#REF!</v>
      </c>
      <c r="N88" s="177" t="e">
        <f>#REF!+#REF!</f>
        <v>#REF!</v>
      </c>
      <c r="O88" s="177" t="e">
        <f>#REF!+#REF!</f>
        <v>#REF!</v>
      </c>
      <c r="P88" s="177" t="e">
        <f>#REF!+#REF!</f>
        <v>#REF!</v>
      </c>
      <c r="Q88" s="177" t="e">
        <f>#REF!+#REF!</f>
        <v>#REF!</v>
      </c>
    </row>
    <row r="89" spans="1:18" ht="12" customHeight="1" x14ac:dyDescent="0.25">
      <c r="A89" s="30" t="s">
        <v>5</v>
      </c>
      <c r="B89" s="62" t="s">
        <v>36</v>
      </c>
      <c r="C89" s="36">
        <v>0</v>
      </c>
      <c r="D89" s="36">
        <v>0</v>
      </c>
      <c r="E89" s="36">
        <f t="shared" si="52"/>
        <v>0</v>
      </c>
      <c r="F89" s="36">
        <v>0</v>
      </c>
      <c r="G89" s="36"/>
      <c r="H89" s="36">
        <f t="shared" si="53"/>
        <v>0</v>
      </c>
      <c r="I89" s="36"/>
      <c r="J89" s="148"/>
      <c r="L89" s="177" t="e">
        <f>#REF!+#REF!</f>
        <v>#REF!</v>
      </c>
      <c r="M89" s="177" t="e">
        <f>#REF!+#REF!</f>
        <v>#REF!</v>
      </c>
      <c r="N89" s="177" t="e">
        <f>#REF!+#REF!</f>
        <v>#REF!</v>
      </c>
      <c r="O89" s="177" t="e">
        <f>#REF!+#REF!</f>
        <v>#REF!</v>
      </c>
      <c r="P89" s="177" t="e">
        <f>#REF!+#REF!</f>
        <v>#REF!</v>
      </c>
      <c r="Q89" s="177" t="e">
        <f>#REF!+#REF!</f>
        <v>#REF!</v>
      </c>
    </row>
    <row r="90" spans="1:18" ht="12" customHeight="1" thickBot="1" x14ac:dyDescent="0.3">
      <c r="A90" s="30" t="s">
        <v>197</v>
      </c>
      <c r="B90" s="63" t="s">
        <v>37</v>
      </c>
      <c r="C90" s="36">
        <v>500671</v>
      </c>
      <c r="D90" s="36">
        <v>7601402</v>
      </c>
      <c r="E90" s="36">
        <f t="shared" si="52"/>
        <v>0</v>
      </c>
      <c r="F90" s="36">
        <v>7601402</v>
      </c>
      <c r="G90" s="36"/>
      <c r="H90" s="36">
        <f t="shared" si="53"/>
        <v>7601402</v>
      </c>
      <c r="I90" s="36">
        <v>12404912</v>
      </c>
      <c r="J90" s="148">
        <f t="shared" si="51"/>
        <v>163.19242160854012</v>
      </c>
      <c r="L90" s="177" t="e">
        <f>#REF!+#REF!</f>
        <v>#REF!</v>
      </c>
      <c r="M90" s="177" t="e">
        <f>#REF!+#REF!</f>
        <v>#REF!</v>
      </c>
      <c r="N90" s="177" t="e">
        <f>#REF!+#REF!</f>
        <v>#REF!</v>
      </c>
      <c r="O90" s="177" t="e">
        <f>#REF!+#REF!</f>
        <v>#REF!</v>
      </c>
      <c r="P90" s="177" t="e">
        <f>#REF!+#REF!</f>
        <v>#REF!</v>
      </c>
      <c r="Q90" s="177" t="e">
        <f>#REF!+#REF!</f>
        <v>#REF!</v>
      </c>
    </row>
    <row r="91" spans="1:18" ht="12" customHeight="1" thickBot="1" x14ac:dyDescent="0.3">
      <c r="A91" s="24" t="s">
        <v>6</v>
      </c>
      <c r="B91" s="65" t="s">
        <v>198</v>
      </c>
      <c r="C91" s="11">
        <f>+C92+C94+C96</f>
        <v>1988000</v>
      </c>
      <c r="D91" s="11">
        <f t="shared" ref="D91:H91" si="54">+D92+D94+D96</f>
        <v>11633171</v>
      </c>
      <c r="E91" s="11">
        <f t="shared" si="54"/>
        <v>-8879240</v>
      </c>
      <c r="F91" s="11">
        <f t="shared" si="54"/>
        <v>2753931</v>
      </c>
      <c r="G91" s="11">
        <f t="shared" si="54"/>
        <v>0</v>
      </c>
      <c r="H91" s="11">
        <f t="shared" si="54"/>
        <v>2753931</v>
      </c>
      <c r="I91" s="11">
        <f t="shared" ref="I91" si="55">+I92+I94+I96</f>
        <v>7005812</v>
      </c>
      <c r="J91" s="149">
        <f t="shared" si="51"/>
        <v>254.39315654604272</v>
      </c>
    </row>
    <row r="92" spans="1:18" ht="12" customHeight="1" x14ac:dyDescent="0.25">
      <c r="A92" s="27" t="s">
        <v>7</v>
      </c>
      <c r="B92" s="2" t="s">
        <v>38</v>
      </c>
      <c r="C92" s="29">
        <v>1988000</v>
      </c>
      <c r="D92" s="29">
        <v>11633171</v>
      </c>
      <c r="E92" s="29">
        <f t="shared" ref="E92:E96" si="56">F92-D92</f>
        <v>-8879240</v>
      </c>
      <c r="F92" s="29">
        <v>2753931</v>
      </c>
      <c r="G92" s="29"/>
      <c r="H92" s="29">
        <f t="shared" ref="H92:H96" si="57">SUM(F92:G92)</f>
        <v>2753931</v>
      </c>
      <c r="I92" s="29">
        <v>7005812</v>
      </c>
      <c r="J92" s="146">
        <f t="shared" si="51"/>
        <v>254.39315654604272</v>
      </c>
      <c r="L92" s="177" t="e">
        <f>#REF!+#REF!</f>
        <v>#REF!</v>
      </c>
      <c r="M92" s="177" t="e">
        <f>#REF!+#REF!</f>
        <v>#REF!</v>
      </c>
      <c r="N92" s="177" t="e">
        <f>#REF!+#REF!</f>
        <v>#REF!</v>
      </c>
      <c r="O92" s="177" t="e">
        <f>#REF!+#REF!</f>
        <v>#REF!</v>
      </c>
      <c r="P92" s="177" t="e">
        <f>#REF!+#REF!</f>
        <v>#REF!</v>
      </c>
      <c r="Q92" s="177" t="e">
        <f>#REF!+#REF!</f>
        <v>#REF!</v>
      </c>
    </row>
    <row r="93" spans="1:18" ht="12" customHeight="1" x14ac:dyDescent="0.25">
      <c r="A93" s="27" t="s">
        <v>9</v>
      </c>
      <c r="B93" s="66" t="s">
        <v>199</v>
      </c>
      <c r="C93" s="29"/>
      <c r="D93" s="29">
        <v>0</v>
      </c>
      <c r="E93" s="29">
        <f t="shared" si="56"/>
        <v>0</v>
      </c>
      <c r="F93" s="29">
        <v>0</v>
      </c>
      <c r="G93" s="29"/>
      <c r="H93" s="29">
        <f t="shared" si="57"/>
        <v>0</v>
      </c>
      <c r="I93" s="29"/>
      <c r="J93" s="146"/>
    </row>
    <row r="94" spans="1:18" ht="12" customHeight="1" x14ac:dyDescent="0.25">
      <c r="A94" s="27" t="s">
        <v>10</v>
      </c>
      <c r="B94" s="66" t="s">
        <v>39</v>
      </c>
      <c r="C94" s="32"/>
      <c r="D94" s="29">
        <v>0</v>
      </c>
      <c r="E94" s="29">
        <f t="shared" si="56"/>
        <v>0</v>
      </c>
      <c r="F94" s="32">
        <v>0</v>
      </c>
      <c r="G94" s="32"/>
      <c r="H94" s="32">
        <f t="shared" si="57"/>
        <v>0</v>
      </c>
      <c r="I94" s="32"/>
      <c r="J94" s="147"/>
    </row>
    <row r="95" spans="1:18" ht="12" customHeight="1" x14ac:dyDescent="0.25">
      <c r="A95" s="27" t="s">
        <v>11</v>
      </c>
      <c r="B95" s="66" t="s">
        <v>200</v>
      </c>
      <c r="C95" s="12"/>
      <c r="D95" s="142">
        <v>0</v>
      </c>
      <c r="E95" s="29">
        <f t="shared" si="56"/>
        <v>0</v>
      </c>
      <c r="F95" s="12">
        <v>0</v>
      </c>
      <c r="G95" s="12"/>
      <c r="H95" s="12">
        <f t="shared" si="57"/>
        <v>0</v>
      </c>
      <c r="I95" s="12"/>
      <c r="J95" s="158"/>
    </row>
    <row r="96" spans="1:18" ht="12" customHeight="1" thickBot="1" x14ac:dyDescent="0.3">
      <c r="A96" s="27" t="s">
        <v>84</v>
      </c>
      <c r="B96" s="67" t="s">
        <v>201</v>
      </c>
      <c r="C96" s="12"/>
      <c r="D96" s="142">
        <v>0</v>
      </c>
      <c r="E96" s="29">
        <f t="shared" si="56"/>
        <v>0</v>
      </c>
      <c r="F96" s="12">
        <v>0</v>
      </c>
      <c r="G96" s="12"/>
      <c r="H96" s="12">
        <f t="shared" si="57"/>
        <v>0</v>
      </c>
      <c r="I96" s="12"/>
      <c r="J96" s="158"/>
    </row>
    <row r="97" spans="1:10" ht="12" customHeight="1" thickBot="1" x14ac:dyDescent="0.3">
      <c r="A97" s="24" t="s">
        <v>12</v>
      </c>
      <c r="B97" s="5" t="s">
        <v>202</v>
      </c>
      <c r="C97" s="11">
        <f>+C98+C99</f>
        <v>7088572</v>
      </c>
      <c r="D97" s="11">
        <f t="shared" ref="D97:H97" si="58">+D98+D99</f>
        <v>4741936</v>
      </c>
      <c r="E97" s="11">
        <f t="shared" si="58"/>
        <v>0</v>
      </c>
      <c r="F97" s="11">
        <f t="shared" si="58"/>
        <v>4741936</v>
      </c>
      <c r="G97" s="11">
        <f t="shared" si="58"/>
        <v>0</v>
      </c>
      <c r="H97" s="11">
        <f t="shared" si="58"/>
        <v>4741936</v>
      </c>
      <c r="I97" s="11">
        <f t="shared" ref="I97" si="59">+I98+I99</f>
        <v>0</v>
      </c>
      <c r="J97" s="149">
        <f t="shared" si="51"/>
        <v>0</v>
      </c>
    </row>
    <row r="98" spans="1:10" ht="12" customHeight="1" x14ac:dyDescent="0.25">
      <c r="A98" s="27" t="s">
        <v>89</v>
      </c>
      <c r="B98" s="4" t="s">
        <v>203</v>
      </c>
      <c r="C98" s="29">
        <v>83000</v>
      </c>
      <c r="D98" s="29">
        <v>83000</v>
      </c>
      <c r="E98" s="29">
        <f t="shared" ref="E98:E99" si="60">F98-D98</f>
        <v>0</v>
      </c>
      <c r="F98" s="29">
        <v>83000</v>
      </c>
      <c r="G98" s="29"/>
      <c r="H98" s="29">
        <f t="shared" ref="H98:H99" si="61">SUM(F98:G98)</f>
        <v>83000</v>
      </c>
      <c r="I98" s="29"/>
      <c r="J98" s="146">
        <f t="shared" si="51"/>
        <v>0</v>
      </c>
    </row>
    <row r="99" spans="1:10" ht="12" customHeight="1" thickBot="1" x14ac:dyDescent="0.3">
      <c r="A99" s="33" t="s">
        <v>91</v>
      </c>
      <c r="B99" s="66" t="s">
        <v>204</v>
      </c>
      <c r="C99" s="36">
        <v>7005572</v>
      </c>
      <c r="D99" s="169">
        <v>4658936</v>
      </c>
      <c r="E99" s="29">
        <f t="shared" si="60"/>
        <v>0</v>
      </c>
      <c r="F99" s="36">
        <v>4658936</v>
      </c>
      <c r="G99" s="36"/>
      <c r="H99" s="36">
        <f t="shared" si="61"/>
        <v>4658936</v>
      </c>
      <c r="I99" s="36"/>
      <c r="J99" s="148"/>
    </row>
    <row r="100" spans="1:10" ht="12" customHeight="1" thickBot="1" x14ac:dyDescent="0.3">
      <c r="A100" s="24" t="s">
        <v>14</v>
      </c>
      <c r="B100" s="5" t="s">
        <v>72</v>
      </c>
      <c r="C100" s="11">
        <f>+C85+C91+C97</f>
        <v>190890243</v>
      </c>
      <c r="D100" s="11">
        <f t="shared" ref="D100:H100" si="62">+D85+D91+D97</f>
        <v>216341492</v>
      </c>
      <c r="E100" s="11">
        <f t="shared" si="62"/>
        <v>-2229949</v>
      </c>
      <c r="F100" s="11">
        <f t="shared" si="62"/>
        <v>214111543</v>
      </c>
      <c r="G100" s="11">
        <f t="shared" si="62"/>
        <v>0</v>
      </c>
      <c r="H100" s="11">
        <f t="shared" si="62"/>
        <v>214111543</v>
      </c>
      <c r="I100" s="11">
        <f t="shared" ref="I100" si="63">+I85+I91+I97</f>
        <v>212354665</v>
      </c>
      <c r="J100" s="149">
        <f t="shared" si="51"/>
        <v>99.179456662922647</v>
      </c>
    </row>
    <row r="101" spans="1:10" ht="12" customHeight="1" thickBot="1" x14ac:dyDescent="0.3">
      <c r="A101" s="24" t="s">
        <v>18</v>
      </c>
      <c r="B101" s="5" t="s">
        <v>41</v>
      </c>
      <c r="C101" s="11">
        <f>+C102+C103+C104</f>
        <v>0</v>
      </c>
      <c r="D101" s="11">
        <f t="shared" ref="D101:H101" si="64">+D102+D103+D104</f>
        <v>0</v>
      </c>
      <c r="E101" s="11">
        <f t="shared" si="64"/>
        <v>0</v>
      </c>
      <c r="F101" s="11">
        <f t="shared" si="64"/>
        <v>0</v>
      </c>
      <c r="G101" s="11">
        <f t="shared" si="64"/>
        <v>0</v>
      </c>
      <c r="H101" s="11">
        <f t="shared" si="64"/>
        <v>0</v>
      </c>
      <c r="I101" s="11">
        <f t="shared" ref="I101" si="65">+I102+I103+I104</f>
        <v>0</v>
      </c>
      <c r="J101" s="149"/>
    </row>
    <row r="102" spans="1:10" ht="12" customHeight="1" x14ac:dyDescent="0.25">
      <c r="A102" s="27" t="s">
        <v>19</v>
      </c>
      <c r="B102" s="4" t="s">
        <v>42</v>
      </c>
      <c r="C102" s="12"/>
      <c r="D102" s="12">
        <v>0</v>
      </c>
      <c r="E102" s="12">
        <f t="shared" ref="E102:E104" si="66">F102-D102</f>
        <v>0</v>
      </c>
      <c r="F102" s="12">
        <v>0</v>
      </c>
      <c r="G102" s="12"/>
      <c r="H102" s="12">
        <f t="shared" ref="H102:H104" si="67">SUM(F102:G102)</f>
        <v>0</v>
      </c>
      <c r="I102" s="12"/>
      <c r="J102" s="158"/>
    </row>
    <row r="103" spans="1:10" ht="12" customHeight="1" x14ac:dyDescent="0.25">
      <c r="A103" s="27" t="s">
        <v>21</v>
      </c>
      <c r="B103" s="4" t="s">
        <v>43</v>
      </c>
      <c r="C103" s="12"/>
      <c r="D103" s="12">
        <v>0</v>
      </c>
      <c r="E103" s="12">
        <f t="shared" si="66"/>
        <v>0</v>
      </c>
      <c r="F103" s="12">
        <v>0</v>
      </c>
      <c r="G103" s="12"/>
      <c r="H103" s="12">
        <f t="shared" si="67"/>
        <v>0</v>
      </c>
      <c r="I103" s="12"/>
      <c r="J103" s="158"/>
    </row>
    <row r="104" spans="1:10" ht="12" customHeight="1" thickBot="1" x14ac:dyDescent="0.3">
      <c r="A104" s="64" t="s">
        <v>23</v>
      </c>
      <c r="B104" s="13" t="s">
        <v>44</v>
      </c>
      <c r="C104" s="12"/>
      <c r="D104" s="12">
        <v>0</v>
      </c>
      <c r="E104" s="12">
        <f t="shared" si="66"/>
        <v>0</v>
      </c>
      <c r="F104" s="12">
        <v>0</v>
      </c>
      <c r="G104" s="12"/>
      <c r="H104" s="12">
        <f t="shared" si="67"/>
        <v>0</v>
      </c>
      <c r="I104" s="12"/>
      <c r="J104" s="158"/>
    </row>
    <row r="105" spans="1:10" ht="12" customHeight="1" thickBot="1" x14ac:dyDescent="0.3">
      <c r="A105" s="24" t="s">
        <v>25</v>
      </c>
      <c r="B105" s="5" t="s">
        <v>45</v>
      </c>
      <c r="C105" s="11">
        <f>+C106+C107+C108+C109</f>
        <v>0</v>
      </c>
      <c r="D105" s="11">
        <v>0</v>
      </c>
      <c r="E105" s="11">
        <f t="shared" ref="E105:H105" si="68">+E106+E107+E108+E109</f>
        <v>0</v>
      </c>
      <c r="F105" s="11">
        <v>0</v>
      </c>
      <c r="G105" s="11">
        <f t="shared" si="68"/>
        <v>0</v>
      </c>
      <c r="H105" s="11">
        <f t="shared" si="68"/>
        <v>0</v>
      </c>
      <c r="I105" s="11">
        <f t="shared" ref="I105" si="69">+I106+I107+I108+I109</f>
        <v>0</v>
      </c>
      <c r="J105" s="149"/>
    </row>
    <row r="106" spans="1:10" ht="12" customHeight="1" x14ac:dyDescent="0.25">
      <c r="A106" s="27" t="s">
        <v>46</v>
      </c>
      <c r="B106" s="4" t="s">
        <v>47</v>
      </c>
      <c r="C106" s="12"/>
      <c r="D106" s="12">
        <v>0</v>
      </c>
      <c r="E106" s="12">
        <f t="shared" ref="E106:E109" si="70">F106-D106</f>
        <v>0</v>
      </c>
      <c r="F106" s="12">
        <v>0</v>
      </c>
      <c r="G106" s="12"/>
      <c r="H106" s="12">
        <f t="shared" ref="H106:H109" si="71">SUM(F106:G106)</f>
        <v>0</v>
      </c>
      <c r="I106" s="12"/>
      <c r="J106" s="158"/>
    </row>
    <row r="107" spans="1:10" ht="12" customHeight="1" x14ac:dyDescent="0.25">
      <c r="A107" s="27" t="s">
        <v>48</v>
      </c>
      <c r="B107" s="4" t="s">
        <v>49</v>
      </c>
      <c r="C107" s="12"/>
      <c r="D107" s="12">
        <v>0</v>
      </c>
      <c r="E107" s="12">
        <f t="shared" si="70"/>
        <v>0</v>
      </c>
      <c r="F107" s="12">
        <v>0</v>
      </c>
      <c r="G107" s="12"/>
      <c r="H107" s="12">
        <f t="shared" si="71"/>
        <v>0</v>
      </c>
      <c r="I107" s="12"/>
      <c r="J107" s="158"/>
    </row>
    <row r="108" spans="1:10" ht="12" customHeight="1" x14ac:dyDescent="0.25">
      <c r="A108" s="27" t="s">
        <v>50</v>
      </c>
      <c r="B108" s="4" t="s">
        <v>51</v>
      </c>
      <c r="C108" s="12"/>
      <c r="D108" s="12">
        <v>0</v>
      </c>
      <c r="E108" s="12">
        <f t="shared" si="70"/>
        <v>0</v>
      </c>
      <c r="F108" s="12">
        <v>0</v>
      </c>
      <c r="G108" s="12"/>
      <c r="H108" s="12">
        <f t="shared" si="71"/>
        <v>0</v>
      </c>
      <c r="I108" s="12"/>
      <c r="J108" s="158"/>
    </row>
    <row r="109" spans="1:10" ht="12" customHeight="1" thickBot="1" x14ac:dyDescent="0.3">
      <c r="A109" s="64" t="s">
        <v>52</v>
      </c>
      <c r="B109" s="13" t="s">
        <v>53</v>
      </c>
      <c r="C109" s="12"/>
      <c r="D109" s="12">
        <v>0</v>
      </c>
      <c r="E109" s="12">
        <f t="shared" si="70"/>
        <v>0</v>
      </c>
      <c r="F109" s="12">
        <v>0</v>
      </c>
      <c r="G109" s="12"/>
      <c r="H109" s="12">
        <f t="shared" si="71"/>
        <v>0</v>
      </c>
      <c r="I109" s="12"/>
      <c r="J109" s="158"/>
    </row>
    <row r="110" spans="1:10" ht="12" customHeight="1" thickBot="1" x14ac:dyDescent="0.3">
      <c r="A110" s="24" t="s">
        <v>27</v>
      </c>
      <c r="B110" s="5" t="s">
        <v>54</v>
      </c>
      <c r="C110" s="14">
        <f>+C111+C112+C114+C115+C113</f>
        <v>0</v>
      </c>
      <c r="D110" s="14">
        <v>0</v>
      </c>
      <c r="E110" s="14">
        <f t="shared" ref="E110:H110" si="72">+E111+E112+E114+E115+E113</f>
        <v>0</v>
      </c>
      <c r="F110" s="14">
        <v>0</v>
      </c>
      <c r="G110" s="14">
        <f t="shared" si="72"/>
        <v>0</v>
      </c>
      <c r="H110" s="14">
        <f t="shared" si="72"/>
        <v>0</v>
      </c>
      <c r="I110" s="14">
        <f t="shared" ref="I110" si="73">+I111+I112+I114+I115+I113</f>
        <v>0</v>
      </c>
      <c r="J110" s="150"/>
    </row>
    <row r="111" spans="1:10" ht="12" customHeight="1" x14ac:dyDescent="0.25">
      <c r="A111" s="27" t="s">
        <v>55</v>
      </c>
      <c r="B111" s="4" t="s">
        <v>56</v>
      </c>
      <c r="C111" s="12"/>
      <c r="D111" s="12">
        <v>0</v>
      </c>
      <c r="E111" s="12">
        <f t="shared" ref="E111:E115" si="74">F111-D111</f>
        <v>0</v>
      </c>
      <c r="F111" s="12">
        <v>0</v>
      </c>
      <c r="G111" s="12"/>
      <c r="H111" s="12">
        <f t="shared" ref="H111:H115" si="75">SUM(F111:G111)</f>
        <v>0</v>
      </c>
      <c r="I111" s="12"/>
      <c r="J111" s="158"/>
    </row>
    <row r="112" spans="1:10" ht="12" customHeight="1" x14ac:dyDescent="0.25">
      <c r="A112" s="27" t="s">
        <v>57</v>
      </c>
      <c r="B112" s="4" t="s">
        <v>58</v>
      </c>
      <c r="C112" s="12"/>
      <c r="D112" s="12">
        <v>0</v>
      </c>
      <c r="E112" s="12">
        <f t="shared" si="74"/>
        <v>0</v>
      </c>
      <c r="F112" s="12">
        <v>0</v>
      </c>
      <c r="G112" s="12"/>
      <c r="H112" s="12">
        <f t="shared" si="75"/>
        <v>0</v>
      </c>
      <c r="I112" s="12"/>
      <c r="J112" s="158"/>
    </row>
    <row r="113" spans="1:18" ht="12" customHeight="1" x14ac:dyDescent="0.25">
      <c r="A113" s="27" t="s">
        <v>59</v>
      </c>
      <c r="B113" s="4" t="s">
        <v>74</v>
      </c>
      <c r="C113" s="12"/>
      <c r="D113" s="12">
        <v>0</v>
      </c>
      <c r="E113" s="12">
        <f t="shared" si="74"/>
        <v>0</v>
      </c>
      <c r="F113" s="12">
        <v>0</v>
      </c>
      <c r="G113" s="12"/>
      <c r="H113" s="12">
        <f t="shared" si="75"/>
        <v>0</v>
      </c>
      <c r="I113" s="12"/>
      <c r="J113" s="158"/>
    </row>
    <row r="114" spans="1:18" ht="12" customHeight="1" x14ac:dyDescent="0.25">
      <c r="A114" s="27" t="s">
        <v>61</v>
      </c>
      <c r="B114" s="4" t="s">
        <v>60</v>
      </c>
      <c r="C114" s="12"/>
      <c r="D114" s="12">
        <v>0</v>
      </c>
      <c r="E114" s="12">
        <f t="shared" si="74"/>
        <v>0</v>
      </c>
      <c r="F114" s="12">
        <v>0</v>
      </c>
      <c r="G114" s="12"/>
      <c r="H114" s="12">
        <f t="shared" si="75"/>
        <v>0</v>
      </c>
      <c r="I114" s="12"/>
      <c r="J114" s="158"/>
    </row>
    <row r="115" spans="1:18" ht="12" customHeight="1" thickBot="1" x14ac:dyDescent="0.3">
      <c r="A115" s="64" t="s">
        <v>73</v>
      </c>
      <c r="B115" s="13" t="s">
        <v>62</v>
      </c>
      <c r="C115" s="12"/>
      <c r="D115" s="12">
        <v>0</v>
      </c>
      <c r="E115" s="12">
        <f t="shared" si="74"/>
        <v>0</v>
      </c>
      <c r="F115" s="12">
        <v>0</v>
      </c>
      <c r="G115" s="12"/>
      <c r="H115" s="12">
        <f t="shared" si="75"/>
        <v>0</v>
      </c>
      <c r="I115" s="12"/>
      <c r="J115" s="158"/>
    </row>
    <row r="116" spans="1:18" ht="12" customHeight="1" thickBot="1" x14ac:dyDescent="0.3">
      <c r="A116" s="24" t="s">
        <v>28</v>
      </c>
      <c r="B116" s="5" t="s">
        <v>63</v>
      </c>
      <c r="C116" s="68">
        <f>+C117+C118+C119+C120</f>
        <v>0</v>
      </c>
      <c r="D116" s="68">
        <v>0</v>
      </c>
      <c r="E116" s="68">
        <f t="shared" ref="E116:H116" si="76">+E117+E118+E119+E120</f>
        <v>0</v>
      </c>
      <c r="F116" s="68">
        <v>0</v>
      </c>
      <c r="G116" s="68">
        <f t="shared" si="76"/>
        <v>0</v>
      </c>
      <c r="H116" s="68">
        <f t="shared" si="76"/>
        <v>0</v>
      </c>
      <c r="I116" s="68">
        <f t="shared" ref="I116" si="77">+I117+I118+I119+I120</f>
        <v>0</v>
      </c>
      <c r="J116" s="159"/>
    </row>
    <row r="117" spans="1:18" ht="12" customHeight="1" x14ac:dyDescent="0.25">
      <c r="A117" s="27" t="s">
        <v>64</v>
      </c>
      <c r="B117" s="4" t="s">
        <v>65</v>
      </c>
      <c r="C117" s="12"/>
      <c r="D117" s="12">
        <v>0</v>
      </c>
      <c r="E117" s="12">
        <f t="shared" ref="E117:E120" si="78">F117-D117</f>
        <v>0</v>
      </c>
      <c r="F117" s="12">
        <v>0</v>
      </c>
      <c r="G117" s="12"/>
      <c r="H117" s="12">
        <f t="shared" ref="H117:H120" si="79">SUM(F117:G117)</f>
        <v>0</v>
      </c>
      <c r="I117" s="12"/>
      <c r="J117" s="158"/>
    </row>
    <row r="118" spans="1:18" ht="12" customHeight="1" x14ac:dyDescent="0.25">
      <c r="A118" s="27" t="s">
        <v>66</v>
      </c>
      <c r="B118" s="4" t="s">
        <v>67</v>
      </c>
      <c r="C118" s="12"/>
      <c r="D118" s="12">
        <v>0</v>
      </c>
      <c r="E118" s="12">
        <f t="shared" si="78"/>
        <v>0</v>
      </c>
      <c r="F118" s="12">
        <v>0</v>
      </c>
      <c r="G118" s="12"/>
      <c r="H118" s="12">
        <f t="shared" si="79"/>
        <v>0</v>
      </c>
      <c r="I118" s="12"/>
      <c r="J118" s="158"/>
    </row>
    <row r="119" spans="1:18" ht="12" customHeight="1" x14ac:dyDescent="0.25">
      <c r="A119" s="27" t="s">
        <v>68</v>
      </c>
      <c r="B119" s="4" t="s">
        <v>69</v>
      </c>
      <c r="C119" s="12"/>
      <c r="D119" s="12">
        <v>0</v>
      </c>
      <c r="E119" s="12">
        <f t="shared" si="78"/>
        <v>0</v>
      </c>
      <c r="F119" s="12">
        <v>0</v>
      </c>
      <c r="G119" s="12"/>
      <c r="H119" s="12">
        <f t="shared" si="79"/>
        <v>0</v>
      </c>
      <c r="I119" s="12"/>
      <c r="J119" s="158"/>
    </row>
    <row r="120" spans="1:18" ht="12" customHeight="1" thickBot="1" x14ac:dyDescent="0.3">
      <c r="A120" s="64" t="s">
        <v>70</v>
      </c>
      <c r="B120" s="13" t="s">
        <v>71</v>
      </c>
      <c r="C120" s="138"/>
      <c r="D120" s="138">
        <v>0</v>
      </c>
      <c r="E120" s="12">
        <f t="shared" si="78"/>
        <v>0</v>
      </c>
      <c r="F120" s="12">
        <v>0</v>
      </c>
      <c r="G120" s="12"/>
      <c r="H120" s="12">
        <f t="shared" si="79"/>
        <v>0</v>
      </c>
      <c r="I120" s="12"/>
      <c r="J120" s="158"/>
    </row>
    <row r="121" spans="1:18" ht="12" customHeight="1" thickBot="1" x14ac:dyDescent="0.3">
      <c r="A121" s="140" t="s">
        <v>29</v>
      </c>
      <c r="B121" s="5" t="s">
        <v>298</v>
      </c>
      <c r="C121" s="141"/>
      <c r="D121" s="141"/>
      <c r="E121" s="141"/>
      <c r="F121" s="141"/>
      <c r="G121" s="141"/>
      <c r="H121" s="141"/>
      <c r="I121" s="137"/>
      <c r="J121" s="160"/>
    </row>
    <row r="122" spans="1:18" ht="15" customHeight="1" thickBot="1" x14ac:dyDescent="0.3">
      <c r="A122" s="24" t="s">
        <v>31</v>
      </c>
      <c r="B122" s="5" t="s">
        <v>299</v>
      </c>
      <c r="C122" s="69">
        <f>+C101+C105+C110+C116</f>
        <v>0</v>
      </c>
      <c r="D122" s="69">
        <v>0</v>
      </c>
      <c r="E122" s="69">
        <f t="shared" ref="E122:H122" si="80">+E101+E105+E110+E116</f>
        <v>0</v>
      </c>
      <c r="F122" s="69">
        <v>0</v>
      </c>
      <c r="G122" s="69">
        <f t="shared" si="80"/>
        <v>0</v>
      </c>
      <c r="H122" s="69">
        <f t="shared" si="80"/>
        <v>0</v>
      </c>
      <c r="I122" s="69">
        <f t="shared" ref="I122" si="81">+I101+I105+I110+I116</f>
        <v>0</v>
      </c>
      <c r="J122" s="161"/>
      <c r="K122" s="70"/>
      <c r="L122" s="179"/>
      <c r="M122" s="179"/>
      <c r="N122" s="179"/>
    </row>
    <row r="123" spans="1:18" s="26" customFormat="1" ht="12.95" customHeight="1" thickBot="1" x14ac:dyDescent="0.25">
      <c r="A123" s="72" t="s">
        <v>218</v>
      </c>
      <c r="B123" s="73" t="s">
        <v>300</v>
      </c>
      <c r="C123" s="69">
        <f>+C100+C122</f>
        <v>190890243</v>
      </c>
      <c r="D123" s="69">
        <f t="shared" ref="D123:H123" si="82">+D100+D122</f>
        <v>216341492</v>
      </c>
      <c r="E123" s="69">
        <f t="shared" si="82"/>
        <v>-2229949</v>
      </c>
      <c r="F123" s="69">
        <f t="shared" si="82"/>
        <v>214111543</v>
      </c>
      <c r="G123" s="69">
        <f t="shared" si="82"/>
        <v>0</v>
      </c>
      <c r="H123" s="69">
        <f t="shared" si="82"/>
        <v>214111543</v>
      </c>
      <c r="I123" s="69">
        <f t="shared" ref="I123" si="83">+I100+I122</f>
        <v>212354665</v>
      </c>
      <c r="J123" s="161">
        <f t="shared" si="51"/>
        <v>99.179456662922647</v>
      </c>
      <c r="L123" s="177"/>
      <c r="M123" s="177"/>
      <c r="N123" s="177"/>
      <c r="O123" s="177"/>
      <c r="P123" s="177"/>
      <c r="Q123" s="177"/>
      <c r="R123" s="174"/>
    </row>
    <row r="124" spans="1:18" ht="7.5" customHeight="1" x14ac:dyDescent="0.25"/>
    <row r="125" spans="1:18" x14ac:dyDescent="0.25">
      <c r="A125" s="163" t="s">
        <v>205</v>
      </c>
      <c r="B125" s="163"/>
      <c r="C125" s="163"/>
      <c r="D125" s="168"/>
      <c r="E125" s="136"/>
      <c r="F125" s="136"/>
      <c r="G125" s="136"/>
      <c r="H125" s="136"/>
      <c r="I125" s="145"/>
      <c r="J125" s="145"/>
    </row>
    <row r="126" spans="1:18" ht="15" customHeight="1" thickBot="1" x14ac:dyDescent="0.3">
      <c r="A126" s="555" t="s">
        <v>206</v>
      </c>
      <c r="B126" s="555"/>
      <c r="C126" s="143"/>
      <c r="D126" s="143"/>
      <c r="E126" s="16"/>
      <c r="F126" s="16"/>
      <c r="G126" s="16"/>
      <c r="H126" s="16"/>
      <c r="I126" s="16"/>
      <c r="J126" s="16" t="s">
        <v>303</v>
      </c>
    </row>
    <row r="127" spans="1:18" ht="13.5" customHeight="1" thickBot="1" x14ac:dyDescent="0.3">
      <c r="A127" s="24">
        <v>1</v>
      </c>
      <c r="B127" s="65" t="s">
        <v>207</v>
      </c>
      <c r="C127" s="11">
        <f>+C55-C100</f>
        <v>-11809243</v>
      </c>
      <c r="D127" s="11">
        <f t="shared" ref="D127:H127" si="84">+D55-D100</f>
        <v>-11809243</v>
      </c>
      <c r="E127" s="11">
        <f t="shared" si="84"/>
        <v>0</v>
      </c>
      <c r="F127" s="11">
        <f t="shared" si="84"/>
        <v>-11809243</v>
      </c>
      <c r="G127" s="11">
        <f t="shared" si="84"/>
        <v>0</v>
      </c>
      <c r="H127" s="11">
        <f t="shared" si="84"/>
        <v>-11809243</v>
      </c>
      <c r="I127" s="11">
        <f t="shared" ref="I127:J127" si="85">+I55-I100</f>
        <v>2091745</v>
      </c>
      <c r="J127" s="11">
        <f t="shared" si="85"/>
        <v>6.8234953549239066</v>
      </c>
    </row>
    <row r="128" spans="1:18" ht="27.75" customHeight="1" thickBot="1" x14ac:dyDescent="0.3">
      <c r="A128" s="24" t="s">
        <v>6</v>
      </c>
      <c r="B128" s="65" t="s">
        <v>208</v>
      </c>
      <c r="C128" s="11">
        <f>+C78-C122</f>
        <v>11809243</v>
      </c>
      <c r="D128" s="11">
        <f t="shared" ref="D128:H128" si="86">+D78-D122</f>
        <v>11809243</v>
      </c>
      <c r="E128" s="11">
        <f t="shared" si="86"/>
        <v>0</v>
      </c>
      <c r="F128" s="11">
        <f t="shared" si="86"/>
        <v>11809243</v>
      </c>
      <c r="G128" s="11">
        <f t="shared" si="86"/>
        <v>0</v>
      </c>
      <c r="H128" s="11">
        <f t="shared" si="86"/>
        <v>11809243</v>
      </c>
      <c r="I128" s="11">
        <f t="shared" ref="I128:J128" si="87">+I78-I122</f>
        <v>11809243</v>
      </c>
      <c r="J128" s="11">
        <f t="shared" si="87"/>
        <v>100</v>
      </c>
    </row>
  </sheetData>
  <mergeCells count="4">
    <mergeCell ref="A126:B126"/>
    <mergeCell ref="A1:C1"/>
    <mergeCell ref="A2:B2"/>
    <mergeCell ref="A82:B8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orientation="portrait" r:id="rId1"/>
  <headerFooter alignWithMargins="0">
    <oddHeader xml:space="preserve">&amp;C&amp;"Times New Roman CE,Félkövér"&amp;12VÖLGYSÉGI ÖNKORMÁNYZATOK TÁRSULÁSA
2019
. ÉVI KÖLTSÉGVETÉS KÖTELEZŐ FELADATAINAK ÖSSZEVONT MÉRLEGE&amp;R&amp;"Times New Roman CE,Félkövér dőlt" 1.2. melléklet </oddHeader>
  </headerFooter>
  <rowBreaks count="1" manualBreakCount="1">
    <brk id="79" max="8" man="1"/>
  </rowBreaks>
  <colBreaks count="1" manualBreakCount="1">
    <brk id="10" max="1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S128"/>
  <sheetViews>
    <sheetView view="pageBreakPreview" topLeftCell="B1" zoomScale="145" zoomScaleNormal="115" zoomScaleSheetLayoutView="145" workbookViewId="0">
      <pane xSplit="1" ySplit="4" topLeftCell="I77" activePane="bottomRight" state="frozen"/>
      <selection activeCell="C2" sqref="C1:G1048576"/>
      <selection pane="topRight" activeCell="C2" sqref="C1:G1048576"/>
      <selection pane="bottomLeft" activeCell="C2" sqref="C1:G1048576"/>
      <selection pane="bottomRight" activeCell="F46" sqref="F46:I47"/>
    </sheetView>
  </sheetViews>
  <sheetFormatPr defaultRowHeight="15.75" x14ac:dyDescent="0.25"/>
  <cols>
    <col min="1" max="1" width="8.140625" style="74" customWidth="1"/>
    <col min="2" max="2" width="78.5703125" style="74" customWidth="1"/>
    <col min="3" max="3" width="14.28515625" style="75" customWidth="1"/>
    <col min="4" max="4" width="14.28515625" style="75" hidden="1" customWidth="1"/>
    <col min="5" max="5" width="13.7109375" style="75" hidden="1" customWidth="1"/>
    <col min="6" max="6" width="14.85546875" style="75" customWidth="1"/>
    <col min="7" max="7" width="15.7109375" style="75" hidden="1" customWidth="1"/>
    <col min="8" max="8" width="13.85546875" style="75" hidden="1" customWidth="1"/>
    <col min="9" max="10" width="13.85546875" style="75" customWidth="1"/>
    <col min="11" max="11" width="13.85546875" style="15" customWidth="1"/>
    <col min="12" max="13" width="18.5703125" style="172" bestFit="1" customWidth="1"/>
    <col min="14" max="14" width="17.42578125" style="172" bestFit="1" customWidth="1"/>
    <col min="15" max="15" width="18.5703125" style="172" bestFit="1" customWidth="1"/>
    <col min="16" max="16" width="9.28515625" style="172" bestFit="1" customWidth="1"/>
    <col min="17" max="17" width="18.5703125" style="172" bestFit="1" customWidth="1"/>
    <col min="18" max="18" width="9.28515625" style="172" bestFit="1" customWidth="1"/>
    <col min="19" max="19" width="9.140625" style="172"/>
    <col min="20" max="261" width="9.140625" style="15"/>
    <col min="262" max="262" width="8.140625" style="15" customWidth="1"/>
    <col min="263" max="263" width="78.5703125" style="15" customWidth="1"/>
    <col min="264" max="264" width="18.5703125" style="15" customWidth="1"/>
    <col min="265" max="265" width="7.7109375" style="15" customWidth="1"/>
    <col min="266" max="517" width="9.140625" style="15"/>
    <col min="518" max="518" width="8.140625" style="15" customWidth="1"/>
    <col min="519" max="519" width="78.5703125" style="15" customWidth="1"/>
    <col min="520" max="520" width="18.5703125" style="15" customWidth="1"/>
    <col min="521" max="521" width="7.7109375" style="15" customWidth="1"/>
    <col min="522" max="773" width="9.140625" style="15"/>
    <col min="774" max="774" width="8.140625" style="15" customWidth="1"/>
    <col min="775" max="775" width="78.5703125" style="15" customWidth="1"/>
    <col min="776" max="776" width="18.5703125" style="15" customWidth="1"/>
    <col min="777" max="777" width="7.7109375" style="15" customWidth="1"/>
    <col min="778" max="1029" width="9.140625" style="15"/>
    <col min="1030" max="1030" width="8.140625" style="15" customWidth="1"/>
    <col min="1031" max="1031" width="78.5703125" style="15" customWidth="1"/>
    <col min="1032" max="1032" width="18.5703125" style="15" customWidth="1"/>
    <col min="1033" max="1033" width="7.7109375" style="15" customWidth="1"/>
    <col min="1034" max="1285" width="9.140625" style="15"/>
    <col min="1286" max="1286" width="8.140625" style="15" customWidth="1"/>
    <col min="1287" max="1287" width="78.5703125" style="15" customWidth="1"/>
    <col min="1288" max="1288" width="18.5703125" style="15" customWidth="1"/>
    <col min="1289" max="1289" width="7.7109375" style="15" customWidth="1"/>
    <col min="1290" max="1541" width="9.140625" style="15"/>
    <col min="1542" max="1542" width="8.140625" style="15" customWidth="1"/>
    <col min="1543" max="1543" width="78.5703125" style="15" customWidth="1"/>
    <col min="1544" max="1544" width="18.5703125" style="15" customWidth="1"/>
    <col min="1545" max="1545" width="7.7109375" style="15" customWidth="1"/>
    <col min="1546" max="1797" width="9.140625" style="15"/>
    <col min="1798" max="1798" width="8.140625" style="15" customWidth="1"/>
    <col min="1799" max="1799" width="78.5703125" style="15" customWidth="1"/>
    <col min="1800" max="1800" width="18.5703125" style="15" customWidth="1"/>
    <col min="1801" max="1801" width="7.7109375" style="15" customWidth="1"/>
    <col min="1802" max="2053" width="9.140625" style="15"/>
    <col min="2054" max="2054" width="8.140625" style="15" customWidth="1"/>
    <col min="2055" max="2055" width="78.5703125" style="15" customWidth="1"/>
    <col min="2056" max="2056" width="18.5703125" style="15" customWidth="1"/>
    <col min="2057" max="2057" width="7.7109375" style="15" customWidth="1"/>
    <col min="2058" max="2309" width="9.140625" style="15"/>
    <col min="2310" max="2310" width="8.140625" style="15" customWidth="1"/>
    <col min="2311" max="2311" width="78.5703125" style="15" customWidth="1"/>
    <col min="2312" max="2312" width="18.5703125" style="15" customWidth="1"/>
    <col min="2313" max="2313" width="7.7109375" style="15" customWidth="1"/>
    <col min="2314" max="2565" width="9.140625" style="15"/>
    <col min="2566" max="2566" width="8.140625" style="15" customWidth="1"/>
    <col min="2567" max="2567" width="78.5703125" style="15" customWidth="1"/>
    <col min="2568" max="2568" width="18.5703125" style="15" customWidth="1"/>
    <col min="2569" max="2569" width="7.7109375" style="15" customWidth="1"/>
    <col min="2570" max="2821" width="9.140625" style="15"/>
    <col min="2822" max="2822" width="8.140625" style="15" customWidth="1"/>
    <col min="2823" max="2823" width="78.5703125" style="15" customWidth="1"/>
    <col min="2824" max="2824" width="18.5703125" style="15" customWidth="1"/>
    <col min="2825" max="2825" width="7.7109375" style="15" customWidth="1"/>
    <col min="2826" max="3077" width="9.140625" style="15"/>
    <col min="3078" max="3078" width="8.140625" style="15" customWidth="1"/>
    <col min="3079" max="3079" width="78.5703125" style="15" customWidth="1"/>
    <col min="3080" max="3080" width="18.5703125" style="15" customWidth="1"/>
    <col min="3081" max="3081" width="7.7109375" style="15" customWidth="1"/>
    <col min="3082" max="3333" width="9.140625" style="15"/>
    <col min="3334" max="3334" width="8.140625" style="15" customWidth="1"/>
    <col min="3335" max="3335" width="78.5703125" style="15" customWidth="1"/>
    <col min="3336" max="3336" width="18.5703125" style="15" customWidth="1"/>
    <col min="3337" max="3337" width="7.7109375" style="15" customWidth="1"/>
    <col min="3338" max="3589" width="9.140625" style="15"/>
    <col min="3590" max="3590" width="8.140625" style="15" customWidth="1"/>
    <col min="3591" max="3591" width="78.5703125" style="15" customWidth="1"/>
    <col min="3592" max="3592" width="18.5703125" style="15" customWidth="1"/>
    <col min="3593" max="3593" width="7.7109375" style="15" customWidth="1"/>
    <col min="3594" max="3845" width="9.140625" style="15"/>
    <col min="3846" max="3846" width="8.140625" style="15" customWidth="1"/>
    <col min="3847" max="3847" width="78.5703125" style="15" customWidth="1"/>
    <col min="3848" max="3848" width="18.5703125" style="15" customWidth="1"/>
    <col min="3849" max="3849" width="7.7109375" style="15" customWidth="1"/>
    <col min="3850" max="4101" width="9.140625" style="15"/>
    <col min="4102" max="4102" width="8.140625" style="15" customWidth="1"/>
    <col min="4103" max="4103" width="78.5703125" style="15" customWidth="1"/>
    <col min="4104" max="4104" width="18.5703125" style="15" customWidth="1"/>
    <col min="4105" max="4105" width="7.7109375" style="15" customWidth="1"/>
    <col min="4106" max="4357" width="9.140625" style="15"/>
    <col min="4358" max="4358" width="8.140625" style="15" customWidth="1"/>
    <col min="4359" max="4359" width="78.5703125" style="15" customWidth="1"/>
    <col min="4360" max="4360" width="18.5703125" style="15" customWidth="1"/>
    <col min="4361" max="4361" width="7.7109375" style="15" customWidth="1"/>
    <col min="4362" max="4613" width="9.140625" style="15"/>
    <col min="4614" max="4614" width="8.140625" style="15" customWidth="1"/>
    <col min="4615" max="4615" width="78.5703125" style="15" customWidth="1"/>
    <col min="4616" max="4616" width="18.5703125" style="15" customWidth="1"/>
    <col min="4617" max="4617" width="7.7109375" style="15" customWidth="1"/>
    <col min="4618" max="4869" width="9.140625" style="15"/>
    <col min="4870" max="4870" width="8.140625" style="15" customWidth="1"/>
    <col min="4871" max="4871" width="78.5703125" style="15" customWidth="1"/>
    <col min="4872" max="4872" width="18.5703125" style="15" customWidth="1"/>
    <col min="4873" max="4873" width="7.7109375" style="15" customWidth="1"/>
    <col min="4874" max="5125" width="9.140625" style="15"/>
    <col min="5126" max="5126" width="8.140625" style="15" customWidth="1"/>
    <col min="5127" max="5127" width="78.5703125" style="15" customWidth="1"/>
    <col min="5128" max="5128" width="18.5703125" style="15" customWidth="1"/>
    <col min="5129" max="5129" width="7.7109375" style="15" customWidth="1"/>
    <col min="5130" max="5381" width="9.140625" style="15"/>
    <col min="5382" max="5382" width="8.140625" style="15" customWidth="1"/>
    <col min="5383" max="5383" width="78.5703125" style="15" customWidth="1"/>
    <col min="5384" max="5384" width="18.5703125" style="15" customWidth="1"/>
    <col min="5385" max="5385" width="7.7109375" style="15" customWidth="1"/>
    <col min="5386" max="5637" width="9.140625" style="15"/>
    <col min="5638" max="5638" width="8.140625" style="15" customWidth="1"/>
    <col min="5639" max="5639" width="78.5703125" style="15" customWidth="1"/>
    <col min="5640" max="5640" width="18.5703125" style="15" customWidth="1"/>
    <col min="5641" max="5641" width="7.7109375" style="15" customWidth="1"/>
    <col min="5642" max="5893" width="9.140625" style="15"/>
    <col min="5894" max="5894" width="8.140625" style="15" customWidth="1"/>
    <col min="5895" max="5895" width="78.5703125" style="15" customWidth="1"/>
    <col min="5896" max="5896" width="18.5703125" style="15" customWidth="1"/>
    <col min="5897" max="5897" width="7.7109375" style="15" customWidth="1"/>
    <col min="5898" max="6149" width="9.140625" style="15"/>
    <col min="6150" max="6150" width="8.140625" style="15" customWidth="1"/>
    <col min="6151" max="6151" width="78.5703125" style="15" customWidth="1"/>
    <col min="6152" max="6152" width="18.5703125" style="15" customWidth="1"/>
    <col min="6153" max="6153" width="7.7109375" style="15" customWidth="1"/>
    <col min="6154" max="6405" width="9.140625" style="15"/>
    <col min="6406" max="6406" width="8.140625" style="15" customWidth="1"/>
    <col min="6407" max="6407" width="78.5703125" style="15" customWidth="1"/>
    <col min="6408" max="6408" width="18.5703125" style="15" customWidth="1"/>
    <col min="6409" max="6409" width="7.7109375" style="15" customWidth="1"/>
    <col min="6410" max="6661" width="9.140625" style="15"/>
    <col min="6662" max="6662" width="8.140625" style="15" customWidth="1"/>
    <col min="6663" max="6663" width="78.5703125" style="15" customWidth="1"/>
    <col min="6664" max="6664" width="18.5703125" style="15" customWidth="1"/>
    <col min="6665" max="6665" width="7.7109375" style="15" customWidth="1"/>
    <col min="6666" max="6917" width="9.140625" style="15"/>
    <col min="6918" max="6918" width="8.140625" style="15" customWidth="1"/>
    <col min="6919" max="6919" width="78.5703125" style="15" customWidth="1"/>
    <col min="6920" max="6920" width="18.5703125" style="15" customWidth="1"/>
    <col min="6921" max="6921" width="7.7109375" style="15" customWidth="1"/>
    <col min="6922" max="7173" width="9.140625" style="15"/>
    <col min="7174" max="7174" width="8.140625" style="15" customWidth="1"/>
    <col min="7175" max="7175" width="78.5703125" style="15" customWidth="1"/>
    <col min="7176" max="7176" width="18.5703125" style="15" customWidth="1"/>
    <col min="7177" max="7177" width="7.7109375" style="15" customWidth="1"/>
    <col min="7178" max="7429" width="9.140625" style="15"/>
    <col min="7430" max="7430" width="8.140625" style="15" customWidth="1"/>
    <col min="7431" max="7431" width="78.5703125" style="15" customWidth="1"/>
    <col min="7432" max="7432" width="18.5703125" style="15" customWidth="1"/>
    <col min="7433" max="7433" width="7.7109375" style="15" customWidth="1"/>
    <col min="7434" max="7685" width="9.140625" style="15"/>
    <col min="7686" max="7686" width="8.140625" style="15" customWidth="1"/>
    <col min="7687" max="7687" width="78.5703125" style="15" customWidth="1"/>
    <col min="7688" max="7688" width="18.5703125" style="15" customWidth="1"/>
    <col min="7689" max="7689" width="7.7109375" style="15" customWidth="1"/>
    <col min="7690" max="7941" width="9.140625" style="15"/>
    <col min="7942" max="7942" width="8.140625" style="15" customWidth="1"/>
    <col min="7943" max="7943" width="78.5703125" style="15" customWidth="1"/>
    <col min="7944" max="7944" width="18.5703125" style="15" customWidth="1"/>
    <col min="7945" max="7945" width="7.7109375" style="15" customWidth="1"/>
    <col min="7946" max="8197" width="9.140625" style="15"/>
    <col min="8198" max="8198" width="8.140625" style="15" customWidth="1"/>
    <col min="8199" max="8199" width="78.5703125" style="15" customWidth="1"/>
    <col min="8200" max="8200" width="18.5703125" style="15" customWidth="1"/>
    <col min="8201" max="8201" width="7.7109375" style="15" customWidth="1"/>
    <col min="8202" max="8453" width="9.140625" style="15"/>
    <col min="8454" max="8454" width="8.140625" style="15" customWidth="1"/>
    <col min="8455" max="8455" width="78.5703125" style="15" customWidth="1"/>
    <col min="8456" max="8456" width="18.5703125" style="15" customWidth="1"/>
    <col min="8457" max="8457" width="7.7109375" style="15" customWidth="1"/>
    <col min="8458" max="8709" width="9.140625" style="15"/>
    <col min="8710" max="8710" width="8.140625" style="15" customWidth="1"/>
    <col min="8711" max="8711" width="78.5703125" style="15" customWidth="1"/>
    <col min="8712" max="8712" width="18.5703125" style="15" customWidth="1"/>
    <col min="8713" max="8713" width="7.7109375" style="15" customWidth="1"/>
    <col min="8714" max="8965" width="9.140625" style="15"/>
    <col min="8966" max="8966" width="8.140625" style="15" customWidth="1"/>
    <col min="8967" max="8967" width="78.5703125" style="15" customWidth="1"/>
    <col min="8968" max="8968" width="18.5703125" style="15" customWidth="1"/>
    <col min="8969" max="8969" width="7.7109375" style="15" customWidth="1"/>
    <col min="8970" max="9221" width="9.140625" style="15"/>
    <col min="9222" max="9222" width="8.140625" style="15" customWidth="1"/>
    <col min="9223" max="9223" width="78.5703125" style="15" customWidth="1"/>
    <col min="9224" max="9224" width="18.5703125" style="15" customWidth="1"/>
    <col min="9225" max="9225" width="7.7109375" style="15" customWidth="1"/>
    <col min="9226" max="9477" width="9.140625" style="15"/>
    <col min="9478" max="9478" width="8.140625" style="15" customWidth="1"/>
    <col min="9479" max="9479" width="78.5703125" style="15" customWidth="1"/>
    <col min="9480" max="9480" width="18.5703125" style="15" customWidth="1"/>
    <col min="9481" max="9481" width="7.7109375" style="15" customWidth="1"/>
    <col min="9482" max="9733" width="9.140625" style="15"/>
    <col min="9734" max="9734" width="8.140625" style="15" customWidth="1"/>
    <col min="9735" max="9735" width="78.5703125" style="15" customWidth="1"/>
    <col min="9736" max="9736" width="18.5703125" style="15" customWidth="1"/>
    <col min="9737" max="9737" width="7.7109375" style="15" customWidth="1"/>
    <col min="9738" max="9989" width="9.140625" style="15"/>
    <col min="9990" max="9990" width="8.140625" style="15" customWidth="1"/>
    <col min="9991" max="9991" width="78.5703125" style="15" customWidth="1"/>
    <col min="9992" max="9992" width="18.5703125" style="15" customWidth="1"/>
    <col min="9993" max="9993" width="7.7109375" style="15" customWidth="1"/>
    <col min="9994" max="10245" width="9.140625" style="15"/>
    <col min="10246" max="10246" width="8.140625" style="15" customWidth="1"/>
    <col min="10247" max="10247" width="78.5703125" style="15" customWidth="1"/>
    <col min="10248" max="10248" width="18.5703125" style="15" customWidth="1"/>
    <col min="10249" max="10249" width="7.7109375" style="15" customWidth="1"/>
    <col min="10250" max="10501" width="9.140625" style="15"/>
    <col min="10502" max="10502" width="8.140625" style="15" customWidth="1"/>
    <col min="10503" max="10503" width="78.5703125" style="15" customWidth="1"/>
    <col min="10504" max="10504" width="18.5703125" style="15" customWidth="1"/>
    <col min="10505" max="10505" width="7.7109375" style="15" customWidth="1"/>
    <col min="10506" max="10757" width="9.140625" style="15"/>
    <col min="10758" max="10758" width="8.140625" style="15" customWidth="1"/>
    <col min="10759" max="10759" width="78.5703125" style="15" customWidth="1"/>
    <col min="10760" max="10760" width="18.5703125" style="15" customWidth="1"/>
    <col min="10761" max="10761" width="7.7109375" style="15" customWidth="1"/>
    <col min="10762" max="11013" width="9.140625" style="15"/>
    <col min="11014" max="11014" width="8.140625" style="15" customWidth="1"/>
    <col min="11015" max="11015" width="78.5703125" style="15" customWidth="1"/>
    <col min="11016" max="11016" width="18.5703125" style="15" customWidth="1"/>
    <col min="11017" max="11017" width="7.7109375" style="15" customWidth="1"/>
    <col min="11018" max="11269" width="9.140625" style="15"/>
    <col min="11270" max="11270" width="8.140625" style="15" customWidth="1"/>
    <col min="11271" max="11271" width="78.5703125" style="15" customWidth="1"/>
    <col min="11272" max="11272" width="18.5703125" style="15" customWidth="1"/>
    <col min="11273" max="11273" width="7.7109375" style="15" customWidth="1"/>
    <col min="11274" max="11525" width="9.140625" style="15"/>
    <col min="11526" max="11526" width="8.140625" style="15" customWidth="1"/>
    <col min="11527" max="11527" width="78.5703125" style="15" customWidth="1"/>
    <col min="11528" max="11528" width="18.5703125" style="15" customWidth="1"/>
    <col min="11529" max="11529" width="7.7109375" style="15" customWidth="1"/>
    <col min="11530" max="11781" width="9.140625" style="15"/>
    <col min="11782" max="11782" width="8.140625" style="15" customWidth="1"/>
    <col min="11783" max="11783" width="78.5703125" style="15" customWidth="1"/>
    <col min="11784" max="11784" width="18.5703125" style="15" customWidth="1"/>
    <col min="11785" max="11785" width="7.7109375" style="15" customWidth="1"/>
    <col min="11786" max="12037" width="9.140625" style="15"/>
    <col min="12038" max="12038" width="8.140625" style="15" customWidth="1"/>
    <col min="12039" max="12039" width="78.5703125" style="15" customWidth="1"/>
    <col min="12040" max="12040" width="18.5703125" style="15" customWidth="1"/>
    <col min="12041" max="12041" width="7.7109375" style="15" customWidth="1"/>
    <col min="12042" max="12293" width="9.140625" style="15"/>
    <col min="12294" max="12294" width="8.140625" style="15" customWidth="1"/>
    <col min="12295" max="12295" width="78.5703125" style="15" customWidth="1"/>
    <col min="12296" max="12296" width="18.5703125" style="15" customWidth="1"/>
    <col min="12297" max="12297" width="7.7109375" style="15" customWidth="1"/>
    <col min="12298" max="12549" width="9.140625" style="15"/>
    <col min="12550" max="12550" width="8.140625" style="15" customWidth="1"/>
    <col min="12551" max="12551" width="78.5703125" style="15" customWidth="1"/>
    <col min="12552" max="12552" width="18.5703125" style="15" customWidth="1"/>
    <col min="12553" max="12553" width="7.7109375" style="15" customWidth="1"/>
    <col min="12554" max="12805" width="9.140625" style="15"/>
    <col min="12806" max="12806" width="8.140625" style="15" customWidth="1"/>
    <col min="12807" max="12807" width="78.5703125" style="15" customWidth="1"/>
    <col min="12808" max="12808" width="18.5703125" style="15" customWidth="1"/>
    <col min="12809" max="12809" width="7.7109375" style="15" customWidth="1"/>
    <col min="12810" max="13061" width="9.140625" style="15"/>
    <col min="13062" max="13062" width="8.140625" style="15" customWidth="1"/>
    <col min="13063" max="13063" width="78.5703125" style="15" customWidth="1"/>
    <col min="13064" max="13064" width="18.5703125" style="15" customWidth="1"/>
    <col min="13065" max="13065" width="7.7109375" style="15" customWidth="1"/>
    <col min="13066" max="13317" width="9.140625" style="15"/>
    <col min="13318" max="13318" width="8.140625" style="15" customWidth="1"/>
    <col min="13319" max="13319" width="78.5703125" style="15" customWidth="1"/>
    <col min="13320" max="13320" width="18.5703125" style="15" customWidth="1"/>
    <col min="13321" max="13321" width="7.7109375" style="15" customWidth="1"/>
    <col min="13322" max="13573" width="9.140625" style="15"/>
    <col min="13574" max="13574" width="8.140625" style="15" customWidth="1"/>
    <col min="13575" max="13575" width="78.5703125" style="15" customWidth="1"/>
    <col min="13576" max="13576" width="18.5703125" style="15" customWidth="1"/>
    <col min="13577" max="13577" width="7.7109375" style="15" customWidth="1"/>
    <col min="13578" max="13829" width="9.140625" style="15"/>
    <col min="13830" max="13830" width="8.140625" style="15" customWidth="1"/>
    <col min="13831" max="13831" width="78.5703125" style="15" customWidth="1"/>
    <col min="13832" max="13832" width="18.5703125" style="15" customWidth="1"/>
    <col min="13833" max="13833" width="7.7109375" style="15" customWidth="1"/>
    <col min="13834" max="14085" width="9.140625" style="15"/>
    <col min="14086" max="14086" width="8.140625" style="15" customWidth="1"/>
    <col min="14087" max="14087" width="78.5703125" style="15" customWidth="1"/>
    <col min="14088" max="14088" width="18.5703125" style="15" customWidth="1"/>
    <col min="14089" max="14089" width="7.7109375" style="15" customWidth="1"/>
    <col min="14090" max="14341" width="9.140625" style="15"/>
    <col min="14342" max="14342" width="8.140625" style="15" customWidth="1"/>
    <col min="14343" max="14343" width="78.5703125" style="15" customWidth="1"/>
    <col min="14344" max="14344" width="18.5703125" style="15" customWidth="1"/>
    <col min="14345" max="14345" width="7.7109375" style="15" customWidth="1"/>
    <col min="14346" max="14597" width="9.140625" style="15"/>
    <col min="14598" max="14598" width="8.140625" style="15" customWidth="1"/>
    <col min="14599" max="14599" width="78.5703125" style="15" customWidth="1"/>
    <col min="14600" max="14600" width="18.5703125" style="15" customWidth="1"/>
    <col min="14601" max="14601" width="7.7109375" style="15" customWidth="1"/>
    <col min="14602" max="14853" width="9.140625" style="15"/>
    <col min="14854" max="14854" width="8.140625" style="15" customWidth="1"/>
    <col min="14855" max="14855" width="78.5703125" style="15" customWidth="1"/>
    <col min="14856" max="14856" width="18.5703125" style="15" customWidth="1"/>
    <col min="14857" max="14857" width="7.7109375" style="15" customWidth="1"/>
    <col min="14858" max="15109" width="9.140625" style="15"/>
    <col min="15110" max="15110" width="8.140625" style="15" customWidth="1"/>
    <col min="15111" max="15111" width="78.5703125" style="15" customWidth="1"/>
    <col min="15112" max="15112" width="18.5703125" style="15" customWidth="1"/>
    <col min="15113" max="15113" width="7.7109375" style="15" customWidth="1"/>
    <col min="15114" max="15365" width="9.140625" style="15"/>
    <col min="15366" max="15366" width="8.140625" style="15" customWidth="1"/>
    <col min="15367" max="15367" width="78.5703125" style="15" customWidth="1"/>
    <col min="15368" max="15368" width="18.5703125" style="15" customWidth="1"/>
    <col min="15369" max="15369" width="7.7109375" style="15" customWidth="1"/>
    <col min="15370" max="15621" width="9.140625" style="15"/>
    <col min="15622" max="15622" width="8.140625" style="15" customWidth="1"/>
    <col min="15623" max="15623" width="78.5703125" style="15" customWidth="1"/>
    <col min="15624" max="15624" width="18.5703125" style="15" customWidth="1"/>
    <col min="15625" max="15625" width="7.7109375" style="15" customWidth="1"/>
    <col min="15626" max="15877" width="9.140625" style="15"/>
    <col min="15878" max="15878" width="8.140625" style="15" customWidth="1"/>
    <col min="15879" max="15879" width="78.5703125" style="15" customWidth="1"/>
    <col min="15880" max="15880" width="18.5703125" style="15" customWidth="1"/>
    <col min="15881" max="15881" width="7.7109375" style="15" customWidth="1"/>
    <col min="15882" max="16133" width="9.140625" style="15"/>
    <col min="16134" max="16134" width="8.140625" style="15" customWidth="1"/>
    <col min="16135" max="16135" width="78.5703125" style="15" customWidth="1"/>
    <col min="16136" max="16136" width="18.5703125" style="15" customWidth="1"/>
    <col min="16137" max="16137" width="7.7109375" style="15" customWidth="1"/>
    <col min="16138" max="16384" width="9.140625" style="15"/>
  </cols>
  <sheetData>
    <row r="1" spans="1:19" ht="15.95" customHeight="1" x14ac:dyDescent="0.25">
      <c r="A1" s="556" t="s">
        <v>75</v>
      </c>
      <c r="B1" s="556"/>
      <c r="C1" s="556"/>
      <c r="D1" s="167"/>
      <c r="E1" s="135"/>
      <c r="F1" s="135"/>
      <c r="G1" s="135"/>
      <c r="H1" s="135"/>
      <c r="I1" s="144"/>
      <c r="J1" s="144"/>
    </row>
    <row r="2" spans="1:19" ht="15.95" customHeight="1" thickBot="1" x14ac:dyDescent="0.3">
      <c r="A2" s="555" t="s">
        <v>76</v>
      </c>
      <c r="B2" s="555"/>
      <c r="C2" s="16"/>
      <c r="D2" s="16"/>
      <c r="E2" s="16"/>
      <c r="F2" s="16"/>
      <c r="G2" s="16"/>
      <c r="H2" s="16"/>
      <c r="I2" s="16"/>
      <c r="J2" s="16" t="s">
        <v>303</v>
      </c>
    </row>
    <row r="3" spans="1:19" ht="48.75" thickBot="1" x14ac:dyDescent="0.3">
      <c r="A3" s="17" t="s">
        <v>78</v>
      </c>
      <c r="B3" s="18" t="s">
        <v>79</v>
      </c>
      <c r="C3" s="19" t="s">
        <v>322</v>
      </c>
      <c r="D3" s="19" t="s">
        <v>326</v>
      </c>
      <c r="E3" s="19" t="s">
        <v>295</v>
      </c>
      <c r="F3" s="19" t="s">
        <v>296</v>
      </c>
      <c r="G3" s="19" t="s">
        <v>297</v>
      </c>
      <c r="H3" s="19" t="s">
        <v>296</v>
      </c>
      <c r="I3" s="19" t="s">
        <v>320</v>
      </c>
      <c r="J3" s="19" t="s">
        <v>321</v>
      </c>
    </row>
    <row r="4" spans="1:19" s="23" customFormat="1" ht="12" customHeight="1" thickBot="1" x14ac:dyDescent="0.25">
      <c r="A4" s="20">
        <v>1</v>
      </c>
      <c r="B4" s="21">
        <v>2</v>
      </c>
      <c r="C4" s="22">
        <v>3</v>
      </c>
      <c r="D4" s="22">
        <v>3</v>
      </c>
      <c r="E4" s="22">
        <v>3</v>
      </c>
      <c r="F4" s="22">
        <v>3</v>
      </c>
      <c r="G4" s="22">
        <v>3</v>
      </c>
      <c r="H4" s="22">
        <v>3</v>
      </c>
      <c r="I4" s="22">
        <v>3</v>
      </c>
      <c r="J4" s="22">
        <v>3</v>
      </c>
      <c r="L4" s="173"/>
      <c r="M4" s="173"/>
      <c r="N4" s="173"/>
      <c r="O4" s="173"/>
      <c r="P4" s="173"/>
      <c r="Q4" s="173"/>
      <c r="R4" s="173"/>
      <c r="S4" s="173"/>
    </row>
    <row r="5" spans="1:19" s="26" customFormat="1" ht="12" customHeight="1" thickBot="1" x14ac:dyDescent="0.25">
      <c r="A5" s="24" t="s">
        <v>1</v>
      </c>
      <c r="B5" s="25" t="s">
        <v>301</v>
      </c>
      <c r="C5" s="11"/>
      <c r="D5" s="11"/>
      <c r="E5" s="11"/>
      <c r="F5" s="11"/>
      <c r="G5" s="11"/>
      <c r="H5" s="11"/>
      <c r="I5" s="11"/>
      <c r="J5" s="11"/>
      <c r="L5" s="174"/>
      <c r="M5" s="174"/>
      <c r="N5" s="174"/>
      <c r="O5" s="174"/>
      <c r="P5" s="174"/>
      <c r="Q5" s="174"/>
      <c r="R5" s="174"/>
      <c r="S5" s="174"/>
    </row>
    <row r="6" spans="1:19" s="26" customFormat="1" ht="12" customHeight="1" thickBot="1" x14ac:dyDescent="0.25">
      <c r="A6" s="24" t="s">
        <v>6</v>
      </c>
      <c r="B6" s="35" t="s">
        <v>80</v>
      </c>
      <c r="C6" s="11">
        <f>+C7+C8+C9+C10+C11</f>
        <v>59157781</v>
      </c>
      <c r="D6" s="11">
        <f t="shared" ref="D6:H6" si="0">+D7+D8+D9+D10+D11</f>
        <v>64646543</v>
      </c>
      <c r="E6" s="11">
        <f t="shared" si="0"/>
        <v>10322066</v>
      </c>
      <c r="F6" s="11">
        <f t="shared" si="0"/>
        <v>74968609</v>
      </c>
      <c r="G6" s="11">
        <f t="shared" si="0"/>
        <v>0</v>
      </c>
      <c r="H6" s="11">
        <f t="shared" si="0"/>
        <v>74968609</v>
      </c>
      <c r="I6" s="11">
        <f t="shared" ref="I6" si="1">+I7+I8+I9+I10+I11</f>
        <v>61258385</v>
      </c>
      <c r="J6" s="149">
        <f>I6/F6*100</f>
        <v>81.712046971553121</v>
      </c>
      <c r="L6" s="174"/>
      <c r="M6" s="174"/>
      <c r="N6" s="174"/>
      <c r="O6" s="174"/>
      <c r="P6" s="174"/>
      <c r="Q6" s="174"/>
      <c r="R6" s="174"/>
      <c r="S6" s="174"/>
    </row>
    <row r="7" spans="1:19" s="26" customFormat="1" ht="12" customHeight="1" x14ac:dyDescent="0.2">
      <c r="A7" s="27" t="s">
        <v>7</v>
      </c>
      <c r="B7" s="28" t="s">
        <v>8</v>
      </c>
      <c r="C7" s="29"/>
      <c r="D7" s="29">
        <v>0</v>
      </c>
      <c r="E7" s="29">
        <f>F7-D7</f>
        <v>0</v>
      </c>
      <c r="F7" s="29">
        <v>0</v>
      </c>
      <c r="G7" s="29"/>
      <c r="H7" s="29">
        <f>SUM(F7:G7)</f>
        <v>0</v>
      </c>
      <c r="I7" s="29"/>
      <c r="J7" s="146"/>
      <c r="L7" s="174"/>
      <c r="M7" s="174"/>
      <c r="N7" s="174"/>
      <c r="O7" s="174"/>
      <c r="P7" s="174"/>
      <c r="Q7" s="174"/>
      <c r="R7" s="174"/>
      <c r="S7" s="174"/>
    </row>
    <row r="8" spans="1:19" s="26" customFormat="1" ht="12" customHeight="1" x14ac:dyDescent="0.2">
      <c r="A8" s="30" t="s">
        <v>9</v>
      </c>
      <c r="B8" s="31" t="s">
        <v>81</v>
      </c>
      <c r="C8" s="32"/>
      <c r="D8" s="29">
        <v>0</v>
      </c>
      <c r="E8" s="29">
        <f t="shared" ref="E8:E12" si="2">F8-D8</f>
        <v>0</v>
      </c>
      <c r="F8" s="32">
        <v>0</v>
      </c>
      <c r="G8" s="32"/>
      <c r="H8" s="32">
        <f t="shared" ref="H8:H12" si="3">SUM(F8:G8)</f>
        <v>0</v>
      </c>
      <c r="I8" s="32"/>
      <c r="J8" s="147"/>
      <c r="L8" s="174"/>
      <c r="M8" s="174"/>
      <c r="N8" s="174"/>
      <c r="O8" s="174"/>
      <c r="P8" s="174"/>
      <c r="Q8" s="174"/>
      <c r="R8" s="174"/>
      <c r="S8" s="174"/>
    </row>
    <row r="9" spans="1:19" s="26" customFormat="1" ht="12" customHeight="1" x14ac:dyDescent="0.2">
      <c r="A9" s="30" t="s">
        <v>10</v>
      </c>
      <c r="B9" s="31" t="s">
        <v>82</v>
      </c>
      <c r="C9" s="32"/>
      <c r="D9" s="29">
        <v>0</v>
      </c>
      <c r="E9" s="29">
        <f t="shared" si="2"/>
        <v>0</v>
      </c>
      <c r="F9" s="32">
        <v>0</v>
      </c>
      <c r="G9" s="32"/>
      <c r="H9" s="32">
        <f t="shared" si="3"/>
        <v>0</v>
      </c>
      <c r="I9" s="32"/>
      <c r="J9" s="147"/>
      <c r="L9" s="174"/>
      <c r="M9" s="174"/>
      <c r="N9" s="174"/>
      <c r="O9" s="174"/>
      <c r="P9" s="174"/>
      <c r="Q9" s="174"/>
      <c r="R9" s="174"/>
      <c r="S9" s="174"/>
    </row>
    <row r="10" spans="1:19" s="26" customFormat="1" ht="12" customHeight="1" x14ac:dyDescent="0.2">
      <c r="A10" s="30" t="s">
        <v>11</v>
      </c>
      <c r="B10" s="31" t="s">
        <v>83</v>
      </c>
      <c r="C10" s="32"/>
      <c r="D10" s="29">
        <v>0</v>
      </c>
      <c r="E10" s="29">
        <f t="shared" si="2"/>
        <v>0</v>
      </c>
      <c r="F10" s="32">
        <v>0</v>
      </c>
      <c r="G10" s="32"/>
      <c r="H10" s="32">
        <f t="shared" si="3"/>
        <v>0</v>
      </c>
      <c r="I10" s="32"/>
      <c r="J10" s="147"/>
      <c r="L10" s="174"/>
      <c r="M10" s="174"/>
      <c r="N10" s="174"/>
      <c r="O10" s="174"/>
      <c r="P10" s="174"/>
      <c r="Q10" s="174"/>
      <c r="R10" s="174"/>
      <c r="S10" s="174"/>
    </row>
    <row r="11" spans="1:19" s="26" customFormat="1" ht="12" customHeight="1" x14ac:dyDescent="0.2">
      <c r="A11" s="30" t="s">
        <v>84</v>
      </c>
      <c r="B11" s="31" t="s">
        <v>85</v>
      </c>
      <c r="C11" s="32">
        <v>59157781</v>
      </c>
      <c r="D11" s="29">
        <v>64646543</v>
      </c>
      <c r="E11" s="29">
        <f t="shared" si="2"/>
        <v>10322066</v>
      </c>
      <c r="F11" s="32">
        <v>74968609</v>
      </c>
      <c r="G11" s="32"/>
      <c r="H11" s="32">
        <f t="shared" si="3"/>
        <v>74968609</v>
      </c>
      <c r="I11" s="32">
        <v>61258385</v>
      </c>
      <c r="J11" s="147">
        <f t="shared" ref="J11:J55" si="4">I11/F11*100</f>
        <v>81.712046971553121</v>
      </c>
      <c r="L11" s="174" t="e">
        <f>#REF!+#REF!</f>
        <v>#REF!</v>
      </c>
      <c r="M11" s="174" t="e">
        <f>#REF!+#REF!</f>
        <v>#REF!</v>
      </c>
      <c r="N11" s="174" t="e">
        <f>#REF!+#REF!</f>
        <v>#REF!</v>
      </c>
      <c r="O11" s="174" t="e">
        <f>#REF!+#REF!</f>
        <v>#REF!</v>
      </c>
      <c r="P11" s="174" t="e">
        <f>#REF!+#REF!</f>
        <v>#REF!</v>
      </c>
      <c r="Q11" s="174" t="e">
        <f>#REF!+#REF!</f>
        <v>#REF!</v>
      </c>
      <c r="R11" s="174"/>
      <c r="S11" s="174"/>
    </row>
    <row r="12" spans="1:19" s="26" customFormat="1" ht="12" customHeight="1" thickBot="1" x14ac:dyDescent="0.25">
      <c r="A12" s="33" t="s">
        <v>86</v>
      </c>
      <c r="B12" s="34" t="s">
        <v>87</v>
      </c>
      <c r="C12" s="36">
        <v>4964781</v>
      </c>
      <c r="D12" s="169">
        <v>4964781</v>
      </c>
      <c r="E12" s="29">
        <f t="shared" si="2"/>
        <v>3036851</v>
      </c>
      <c r="F12" s="36">
        <v>8001632</v>
      </c>
      <c r="G12" s="36"/>
      <c r="H12" s="36">
        <f t="shared" si="3"/>
        <v>8001632</v>
      </c>
      <c r="I12" s="36">
        <v>8001632</v>
      </c>
      <c r="J12" s="147">
        <f t="shared" si="4"/>
        <v>100</v>
      </c>
      <c r="L12" s="174"/>
      <c r="M12" s="174"/>
      <c r="N12" s="174"/>
      <c r="O12" s="174"/>
      <c r="P12" s="174"/>
      <c r="Q12" s="174"/>
      <c r="R12" s="174"/>
      <c r="S12" s="174"/>
    </row>
    <row r="13" spans="1:19" s="26" customFormat="1" ht="12" customHeight="1" thickBot="1" x14ac:dyDescent="0.25">
      <c r="A13" s="24" t="s">
        <v>12</v>
      </c>
      <c r="B13" s="25" t="s">
        <v>88</v>
      </c>
      <c r="C13" s="11">
        <f>+C14+C15+C16+C17+C18</f>
        <v>0</v>
      </c>
      <c r="D13" s="11">
        <v>0</v>
      </c>
      <c r="E13" s="11">
        <f t="shared" ref="E13:H13" si="5">+E14+E15+E16+E17+E18</f>
        <v>0</v>
      </c>
      <c r="F13" s="11">
        <v>0</v>
      </c>
      <c r="G13" s="11">
        <f t="shared" si="5"/>
        <v>0</v>
      </c>
      <c r="H13" s="11">
        <f t="shared" si="5"/>
        <v>0</v>
      </c>
      <c r="I13" s="11">
        <f t="shared" ref="I13" si="6">+I14+I15+I16+I17+I18</f>
        <v>0</v>
      </c>
      <c r="J13" s="149"/>
      <c r="L13" s="174"/>
      <c r="M13" s="174"/>
      <c r="N13" s="174"/>
      <c r="O13" s="174"/>
      <c r="P13" s="174"/>
      <c r="Q13" s="174"/>
      <c r="R13" s="174"/>
      <c r="S13" s="174"/>
    </row>
    <row r="14" spans="1:19" s="26" customFormat="1" ht="12" customHeight="1" x14ac:dyDescent="0.2">
      <c r="A14" s="27" t="s">
        <v>89</v>
      </c>
      <c r="B14" s="28" t="s">
        <v>90</v>
      </c>
      <c r="C14" s="29"/>
      <c r="D14" s="29">
        <v>0</v>
      </c>
      <c r="E14" s="29">
        <f t="shared" ref="E14:E19" si="7">F14-D14</f>
        <v>0</v>
      </c>
      <c r="F14" s="29">
        <v>0</v>
      </c>
      <c r="G14" s="29"/>
      <c r="H14" s="29">
        <f t="shared" ref="H14:H19" si="8">SUM(F14:G14)</f>
        <v>0</v>
      </c>
      <c r="I14" s="29"/>
      <c r="J14" s="146"/>
      <c r="L14" s="174"/>
      <c r="M14" s="174"/>
      <c r="N14" s="174"/>
      <c r="O14" s="174"/>
      <c r="P14" s="174"/>
      <c r="Q14" s="174"/>
      <c r="R14" s="174"/>
      <c r="S14" s="174"/>
    </row>
    <row r="15" spans="1:19" s="26" customFormat="1" ht="12" customHeight="1" x14ac:dyDescent="0.2">
      <c r="A15" s="30" t="s">
        <v>91</v>
      </c>
      <c r="B15" s="31" t="s">
        <v>92</v>
      </c>
      <c r="C15" s="32"/>
      <c r="D15" s="29">
        <v>0</v>
      </c>
      <c r="E15" s="29">
        <f t="shared" si="7"/>
        <v>0</v>
      </c>
      <c r="F15" s="32">
        <v>0</v>
      </c>
      <c r="G15" s="32"/>
      <c r="H15" s="32">
        <f t="shared" si="8"/>
        <v>0</v>
      </c>
      <c r="I15" s="32"/>
      <c r="J15" s="147"/>
      <c r="L15" s="174"/>
      <c r="M15" s="174"/>
      <c r="N15" s="174"/>
      <c r="O15" s="174"/>
      <c r="P15" s="174"/>
      <c r="Q15" s="174"/>
      <c r="R15" s="174"/>
      <c r="S15" s="174"/>
    </row>
    <row r="16" spans="1:19" s="26" customFormat="1" ht="12" customHeight="1" x14ac:dyDescent="0.2">
      <c r="A16" s="30" t="s">
        <v>93</v>
      </c>
      <c r="B16" s="31" t="s">
        <v>94</v>
      </c>
      <c r="C16" s="32"/>
      <c r="D16" s="29">
        <v>0</v>
      </c>
      <c r="E16" s="29">
        <f t="shared" si="7"/>
        <v>0</v>
      </c>
      <c r="F16" s="32">
        <v>0</v>
      </c>
      <c r="G16" s="32"/>
      <c r="H16" s="32">
        <f t="shared" si="8"/>
        <v>0</v>
      </c>
      <c r="I16" s="32"/>
      <c r="J16" s="147"/>
      <c r="L16" s="174"/>
      <c r="M16" s="174"/>
      <c r="N16" s="174"/>
      <c r="O16" s="174"/>
      <c r="P16" s="174"/>
      <c r="Q16" s="174"/>
      <c r="R16" s="174"/>
      <c r="S16" s="174"/>
    </row>
    <row r="17" spans="1:19" s="26" customFormat="1" ht="12" customHeight="1" x14ac:dyDescent="0.2">
      <c r="A17" s="30" t="s">
        <v>95</v>
      </c>
      <c r="B17" s="31" t="s">
        <v>96</v>
      </c>
      <c r="C17" s="32"/>
      <c r="D17" s="29">
        <v>0</v>
      </c>
      <c r="E17" s="29">
        <f t="shared" si="7"/>
        <v>0</v>
      </c>
      <c r="F17" s="32">
        <v>0</v>
      </c>
      <c r="G17" s="32"/>
      <c r="H17" s="32">
        <f t="shared" si="8"/>
        <v>0</v>
      </c>
      <c r="I17" s="32"/>
      <c r="J17" s="147"/>
      <c r="L17" s="174"/>
      <c r="M17" s="174"/>
      <c r="N17" s="174"/>
      <c r="O17" s="174"/>
      <c r="P17" s="174"/>
      <c r="Q17" s="174"/>
      <c r="R17" s="174"/>
      <c r="S17" s="174"/>
    </row>
    <row r="18" spans="1:19" s="26" customFormat="1" ht="12" customHeight="1" x14ac:dyDescent="0.2">
      <c r="A18" s="30" t="s">
        <v>97</v>
      </c>
      <c r="B18" s="31" t="s">
        <v>98</v>
      </c>
      <c r="C18" s="32"/>
      <c r="D18" s="29">
        <v>0</v>
      </c>
      <c r="E18" s="29">
        <f t="shared" si="7"/>
        <v>0</v>
      </c>
      <c r="F18" s="32">
        <v>0</v>
      </c>
      <c r="G18" s="32"/>
      <c r="H18" s="32">
        <f t="shared" si="8"/>
        <v>0</v>
      </c>
      <c r="I18" s="32"/>
      <c r="J18" s="147"/>
      <c r="L18" s="174"/>
      <c r="M18" s="174"/>
      <c r="N18" s="174"/>
      <c r="O18" s="174"/>
      <c r="P18" s="174"/>
      <c r="Q18" s="174"/>
      <c r="R18" s="174"/>
      <c r="S18" s="174"/>
    </row>
    <row r="19" spans="1:19" s="26" customFormat="1" ht="12" customHeight="1" thickBot="1" x14ac:dyDescent="0.25">
      <c r="A19" s="33" t="s">
        <v>99</v>
      </c>
      <c r="B19" s="34" t="s">
        <v>100</v>
      </c>
      <c r="C19" s="36"/>
      <c r="D19" s="36">
        <v>0</v>
      </c>
      <c r="E19" s="36">
        <f t="shared" si="7"/>
        <v>0</v>
      </c>
      <c r="F19" s="36">
        <v>0</v>
      </c>
      <c r="G19" s="36"/>
      <c r="H19" s="36">
        <f t="shared" si="8"/>
        <v>0</v>
      </c>
      <c r="I19" s="36"/>
      <c r="J19" s="148"/>
      <c r="L19" s="174"/>
      <c r="M19" s="174"/>
      <c r="N19" s="174"/>
      <c r="O19" s="174"/>
      <c r="P19" s="174"/>
      <c r="Q19" s="174"/>
      <c r="R19" s="174"/>
      <c r="S19" s="174"/>
    </row>
    <row r="20" spans="1:19" s="26" customFormat="1" ht="12" customHeight="1" thickBot="1" x14ac:dyDescent="0.25">
      <c r="A20" s="24" t="s">
        <v>101</v>
      </c>
      <c r="B20" s="25" t="s">
        <v>13</v>
      </c>
      <c r="C20" s="14">
        <f>+C21+C24+C25+C26</f>
        <v>0</v>
      </c>
      <c r="D20" s="14">
        <v>0</v>
      </c>
      <c r="E20" s="14">
        <f t="shared" ref="E20" si="9">+E21+E24+E25+E26</f>
        <v>0</v>
      </c>
      <c r="F20" s="14">
        <v>0</v>
      </c>
      <c r="G20" s="14">
        <f t="shared" ref="G20:H20" si="10">+G21+G24+G25+G26</f>
        <v>0</v>
      </c>
      <c r="H20" s="14">
        <f t="shared" si="10"/>
        <v>0</v>
      </c>
      <c r="I20" s="14">
        <f t="shared" ref="I20" si="11">+I21+I24+I25+I26</f>
        <v>0</v>
      </c>
      <c r="J20" s="150"/>
      <c r="L20" s="174"/>
      <c r="M20" s="174"/>
      <c r="N20" s="174"/>
      <c r="O20" s="174"/>
      <c r="P20" s="174"/>
      <c r="Q20" s="174"/>
      <c r="R20" s="174"/>
      <c r="S20" s="174"/>
    </row>
    <row r="21" spans="1:19" s="26" customFormat="1" ht="12" hidden="1" customHeight="1" x14ac:dyDescent="0.2">
      <c r="A21" s="27" t="s">
        <v>15</v>
      </c>
      <c r="B21" s="28" t="s">
        <v>102</v>
      </c>
      <c r="C21" s="37">
        <f>+C22+C23</f>
        <v>0</v>
      </c>
      <c r="D21" s="37">
        <v>0</v>
      </c>
      <c r="E21" s="37">
        <f t="shared" ref="E21" si="12">+E22+E23</f>
        <v>0</v>
      </c>
      <c r="F21" s="37">
        <v>0</v>
      </c>
      <c r="G21" s="37">
        <f t="shared" ref="G21:H21" si="13">+G22+G23</f>
        <v>0</v>
      </c>
      <c r="H21" s="37">
        <f t="shared" si="13"/>
        <v>0</v>
      </c>
      <c r="I21" s="37">
        <f t="shared" ref="I21" si="14">+I22+I23</f>
        <v>0</v>
      </c>
      <c r="J21" s="151" t="e">
        <f t="shared" si="4"/>
        <v>#DIV/0!</v>
      </c>
      <c r="L21" s="174"/>
      <c r="M21" s="174"/>
      <c r="N21" s="174"/>
      <c r="O21" s="174"/>
      <c r="P21" s="174"/>
      <c r="Q21" s="174"/>
      <c r="R21" s="174"/>
      <c r="S21" s="174"/>
    </row>
    <row r="22" spans="1:19" s="26" customFormat="1" ht="12" hidden="1" customHeight="1" x14ac:dyDescent="0.2">
      <c r="A22" s="30" t="s">
        <v>103</v>
      </c>
      <c r="B22" s="31" t="s">
        <v>104</v>
      </c>
      <c r="C22" s="32"/>
      <c r="D22" s="32"/>
      <c r="E22" s="32"/>
      <c r="F22" s="32"/>
      <c r="G22" s="32"/>
      <c r="H22" s="32"/>
      <c r="I22" s="32"/>
      <c r="J22" s="147" t="e">
        <f t="shared" si="4"/>
        <v>#DIV/0!</v>
      </c>
      <c r="L22" s="174"/>
      <c r="M22" s="174"/>
      <c r="N22" s="174"/>
      <c r="O22" s="174"/>
      <c r="P22" s="174"/>
      <c r="Q22" s="174"/>
      <c r="R22" s="174"/>
      <c r="S22" s="174"/>
    </row>
    <row r="23" spans="1:19" s="26" customFormat="1" ht="12" hidden="1" customHeight="1" x14ac:dyDescent="0.2">
      <c r="A23" s="30" t="s">
        <v>105</v>
      </c>
      <c r="B23" s="31" t="s">
        <v>106</v>
      </c>
      <c r="C23" s="32"/>
      <c r="D23" s="32"/>
      <c r="E23" s="32"/>
      <c r="F23" s="32"/>
      <c r="G23" s="32"/>
      <c r="H23" s="32"/>
      <c r="I23" s="32"/>
      <c r="J23" s="147" t="e">
        <f t="shared" si="4"/>
        <v>#DIV/0!</v>
      </c>
      <c r="L23" s="174"/>
      <c r="M23" s="174"/>
      <c r="N23" s="174"/>
      <c r="O23" s="174"/>
      <c r="P23" s="174"/>
      <c r="Q23" s="174"/>
      <c r="R23" s="174"/>
      <c r="S23" s="174"/>
    </row>
    <row r="24" spans="1:19" s="26" customFormat="1" ht="12" hidden="1" customHeight="1" x14ac:dyDescent="0.2">
      <c r="A24" s="30" t="s">
        <v>16</v>
      </c>
      <c r="B24" s="31" t="s">
        <v>107</v>
      </c>
      <c r="C24" s="32"/>
      <c r="D24" s="32"/>
      <c r="E24" s="32"/>
      <c r="F24" s="32"/>
      <c r="G24" s="32"/>
      <c r="H24" s="32"/>
      <c r="I24" s="32"/>
      <c r="J24" s="147" t="e">
        <f t="shared" si="4"/>
        <v>#DIV/0!</v>
      </c>
      <c r="L24" s="174"/>
      <c r="M24" s="174"/>
      <c r="N24" s="174"/>
      <c r="O24" s="174"/>
      <c r="P24" s="174"/>
      <c r="Q24" s="174"/>
      <c r="R24" s="174"/>
      <c r="S24" s="174"/>
    </row>
    <row r="25" spans="1:19" s="26" customFormat="1" ht="12" hidden="1" customHeight="1" x14ac:dyDescent="0.2">
      <c r="A25" s="30" t="s">
        <v>17</v>
      </c>
      <c r="B25" s="31" t="s">
        <v>108</v>
      </c>
      <c r="C25" s="32"/>
      <c r="D25" s="32"/>
      <c r="E25" s="32"/>
      <c r="F25" s="32"/>
      <c r="G25" s="32"/>
      <c r="H25" s="32"/>
      <c r="I25" s="32"/>
      <c r="J25" s="147" t="e">
        <f t="shared" si="4"/>
        <v>#DIV/0!</v>
      </c>
      <c r="L25" s="174"/>
      <c r="M25" s="174"/>
      <c r="N25" s="174"/>
      <c r="O25" s="174"/>
      <c r="P25" s="174"/>
      <c r="Q25" s="174"/>
      <c r="R25" s="174"/>
      <c r="S25" s="174"/>
    </row>
    <row r="26" spans="1:19" s="26" customFormat="1" ht="12" hidden="1" customHeight="1" thickBot="1" x14ac:dyDescent="0.25">
      <c r="A26" s="33" t="s">
        <v>109</v>
      </c>
      <c r="B26" s="34" t="s">
        <v>110</v>
      </c>
      <c r="C26" s="36"/>
      <c r="D26" s="36"/>
      <c r="E26" s="36"/>
      <c r="F26" s="36"/>
      <c r="G26" s="36"/>
      <c r="H26" s="36"/>
      <c r="I26" s="36"/>
      <c r="J26" s="148" t="e">
        <f t="shared" si="4"/>
        <v>#DIV/0!</v>
      </c>
      <c r="L26" s="174"/>
      <c r="M26" s="174"/>
      <c r="N26" s="174"/>
      <c r="O26" s="174"/>
      <c r="P26" s="174"/>
      <c r="Q26" s="174"/>
      <c r="R26" s="174"/>
      <c r="S26" s="174"/>
    </row>
    <row r="27" spans="1:19" s="26" customFormat="1" ht="12" customHeight="1" thickBot="1" x14ac:dyDescent="0.25">
      <c r="A27" s="24" t="s">
        <v>18</v>
      </c>
      <c r="B27" s="25" t="s">
        <v>111</v>
      </c>
      <c r="C27" s="11">
        <f>SUM(C28:C38)</f>
        <v>31788000</v>
      </c>
      <c r="D27" s="11">
        <f t="shared" ref="D27:H27" si="15">SUM(D28:D38)</f>
        <v>31788000</v>
      </c>
      <c r="E27" s="11">
        <f t="shared" si="15"/>
        <v>-300000</v>
      </c>
      <c r="F27" s="11">
        <f t="shared" si="15"/>
        <v>31488000</v>
      </c>
      <c r="G27" s="11">
        <f t="shared" si="15"/>
        <v>0</v>
      </c>
      <c r="H27" s="11">
        <f t="shared" si="15"/>
        <v>31488000</v>
      </c>
      <c r="I27" s="11">
        <f t="shared" ref="I27" si="16">SUM(I28:I38)</f>
        <v>33470640</v>
      </c>
      <c r="J27" s="149">
        <f t="shared" si="4"/>
        <v>106.29649390243902</v>
      </c>
      <c r="L27" s="174"/>
      <c r="M27" s="174"/>
      <c r="N27" s="174"/>
      <c r="O27" s="174"/>
      <c r="P27" s="174"/>
      <c r="Q27" s="174"/>
      <c r="R27" s="174"/>
      <c r="S27" s="174"/>
    </row>
    <row r="28" spans="1:19" s="26" customFormat="1" ht="12" customHeight="1" thickBot="1" x14ac:dyDescent="0.25">
      <c r="A28" s="27" t="s">
        <v>19</v>
      </c>
      <c r="B28" s="28" t="s">
        <v>112</v>
      </c>
      <c r="C28" s="29"/>
      <c r="D28" s="169">
        <v>0</v>
      </c>
      <c r="E28" s="11">
        <f t="shared" ref="E28:E38" si="17">F28-D28</f>
        <v>0</v>
      </c>
      <c r="F28" s="29">
        <v>0</v>
      </c>
      <c r="G28" s="29"/>
      <c r="H28" s="29">
        <f t="shared" ref="H28:H38" si="18">SUM(F28:G28)</f>
        <v>0</v>
      </c>
      <c r="I28" s="29"/>
      <c r="J28" s="146"/>
      <c r="L28" s="174"/>
      <c r="M28" s="174"/>
      <c r="N28" s="174"/>
      <c r="O28" s="174"/>
      <c r="P28" s="174"/>
      <c r="Q28" s="174"/>
      <c r="R28" s="174"/>
      <c r="S28" s="174"/>
    </row>
    <row r="29" spans="1:19" s="26" customFormat="1" ht="12" customHeight="1" x14ac:dyDescent="0.2">
      <c r="A29" s="30" t="s">
        <v>21</v>
      </c>
      <c r="B29" s="31" t="s">
        <v>113</v>
      </c>
      <c r="C29" s="32"/>
      <c r="D29" s="32">
        <v>10738000</v>
      </c>
      <c r="E29" s="40">
        <f t="shared" si="17"/>
        <v>-300000</v>
      </c>
      <c r="F29" s="32">
        <v>10438000</v>
      </c>
      <c r="G29" s="32"/>
      <c r="H29" s="32">
        <f t="shared" si="18"/>
        <v>10438000</v>
      </c>
      <c r="I29" s="32">
        <v>10692255</v>
      </c>
      <c r="J29" s="147">
        <f t="shared" si="4"/>
        <v>102.43585936003066</v>
      </c>
      <c r="L29" s="174"/>
      <c r="M29" s="174"/>
      <c r="N29" s="174"/>
      <c r="O29" s="174"/>
      <c r="P29" s="174"/>
      <c r="Q29" s="174"/>
      <c r="R29" s="174"/>
      <c r="S29" s="174"/>
    </row>
    <row r="30" spans="1:19" s="26" customFormat="1" ht="12" customHeight="1" x14ac:dyDescent="0.2">
      <c r="A30" s="30" t="s">
        <v>23</v>
      </c>
      <c r="B30" s="31" t="s">
        <v>114</v>
      </c>
      <c r="C30" s="32"/>
      <c r="D30" s="32">
        <v>0</v>
      </c>
      <c r="E30" s="38">
        <f t="shared" si="17"/>
        <v>0</v>
      </c>
      <c r="F30" s="32">
        <v>0</v>
      </c>
      <c r="G30" s="32"/>
      <c r="H30" s="32">
        <f t="shared" si="18"/>
        <v>0</v>
      </c>
      <c r="I30" s="32"/>
      <c r="J30" s="147"/>
      <c r="L30" s="174"/>
      <c r="M30" s="174"/>
      <c r="N30" s="174"/>
      <c r="O30" s="174"/>
      <c r="P30" s="174"/>
      <c r="Q30" s="174"/>
      <c r="R30" s="174"/>
      <c r="S30" s="174"/>
    </row>
    <row r="31" spans="1:19" s="26" customFormat="1" ht="12" customHeight="1" x14ac:dyDescent="0.2">
      <c r="A31" s="30" t="s">
        <v>115</v>
      </c>
      <c r="B31" s="31" t="s">
        <v>116</v>
      </c>
      <c r="C31" s="32"/>
      <c r="D31" s="32">
        <v>0</v>
      </c>
      <c r="E31" s="38">
        <f t="shared" si="17"/>
        <v>0</v>
      </c>
      <c r="F31" s="32">
        <v>0</v>
      </c>
      <c r="G31" s="32"/>
      <c r="H31" s="32">
        <f t="shared" si="18"/>
        <v>0</v>
      </c>
      <c r="I31" s="32"/>
      <c r="J31" s="147"/>
      <c r="L31" s="174"/>
      <c r="M31" s="174"/>
      <c r="N31" s="174"/>
      <c r="O31" s="174"/>
      <c r="P31" s="174"/>
      <c r="Q31" s="174"/>
      <c r="R31" s="174"/>
      <c r="S31" s="174"/>
    </row>
    <row r="32" spans="1:19" s="26" customFormat="1" ht="12" customHeight="1" x14ac:dyDescent="0.2">
      <c r="A32" s="30" t="s">
        <v>117</v>
      </c>
      <c r="B32" s="31" t="s">
        <v>118</v>
      </c>
      <c r="C32" s="32"/>
      <c r="D32" s="32">
        <v>20931000</v>
      </c>
      <c r="E32" s="38">
        <f t="shared" si="17"/>
        <v>0</v>
      </c>
      <c r="F32" s="32">
        <v>20931000</v>
      </c>
      <c r="G32" s="32"/>
      <c r="H32" s="32">
        <f t="shared" si="18"/>
        <v>20931000</v>
      </c>
      <c r="I32" s="32">
        <v>22740109</v>
      </c>
      <c r="J32" s="147">
        <f t="shared" si="4"/>
        <v>108.6432038603029</v>
      </c>
      <c r="L32" s="174"/>
      <c r="M32" s="174"/>
      <c r="N32" s="174"/>
      <c r="O32" s="174"/>
      <c r="P32" s="174"/>
      <c r="Q32" s="174"/>
      <c r="R32" s="174"/>
      <c r="S32" s="174"/>
    </row>
    <row r="33" spans="1:19" s="26" customFormat="1" ht="12" customHeight="1" x14ac:dyDescent="0.2">
      <c r="A33" s="30" t="s">
        <v>119</v>
      </c>
      <c r="B33" s="31" t="s">
        <v>120</v>
      </c>
      <c r="C33" s="32"/>
      <c r="D33" s="32">
        <v>119000</v>
      </c>
      <c r="E33" s="40">
        <f t="shared" si="17"/>
        <v>0</v>
      </c>
      <c r="F33" s="32">
        <v>119000</v>
      </c>
      <c r="G33" s="32"/>
      <c r="H33" s="32">
        <f t="shared" si="18"/>
        <v>119000</v>
      </c>
      <c r="I33" s="32">
        <v>37426</v>
      </c>
      <c r="J33" s="147">
        <f t="shared" si="4"/>
        <v>31.450420168067229</v>
      </c>
      <c r="L33" s="174"/>
      <c r="M33" s="174"/>
      <c r="N33" s="174"/>
      <c r="O33" s="174"/>
      <c r="P33" s="174"/>
      <c r="Q33" s="174"/>
      <c r="R33" s="174"/>
      <c r="S33" s="174"/>
    </row>
    <row r="34" spans="1:19" s="26" customFormat="1" ht="12" customHeight="1" x14ac:dyDescent="0.2">
      <c r="A34" s="30" t="s">
        <v>121</v>
      </c>
      <c r="B34" s="31" t="s">
        <v>122</v>
      </c>
      <c r="C34" s="32"/>
      <c r="D34" s="32">
        <v>0</v>
      </c>
      <c r="E34" s="38">
        <f t="shared" si="17"/>
        <v>0</v>
      </c>
      <c r="F34" s="32">
        <v>0</v>
      </c>
      <c r="G34" s="32"/>
      <c r="H34" s="32">
        <f t="shared" si="18"/>
        <v>0</v>
      </c>
      <c r="I34" s="32"/>
      <c r="J34" s="147"/>
      <c r="L34" s="174"/>
      <c r="M34" s="174"/>
      <c r="N34" s="174"/>
      <c r="O34" s="174"/>
      <c r="P34" s="174"/>
      <c r="Q34" s="174"/>
      <c r="R34" s="174"/>
      <c r="S34" s="174"/>
    </row>
    <row r="35" spans="1:19" s="26" customFormat="1" ht="12" customHeight="1" x14ac:dyDescent="0.2">
      <c r="A35" s="30" t="s">
        <v>123</v>
      </c>
      <c r="B35" s="31" t="s">
        <v>124</v>
      </c>
      <c r="C35" s="32"/>
      <c r="D35" s="32">
        <v>0</v>
      </c>
      <c r="E35" s="38">
        <f t="shared" si="17"/>
        <v>0</v>
      </c>
      <c r="F35" s="32">
        <v>0</v>
      </c>
      <c r="G35" s="32"/>
      <c r="H35" s="32">
        <f t="shared" si="18"/>
        <v>0</v>
      </c>
      <c r="I35" s="32">
        <v>519</v>
      </c>
      <c r="J35" s="147"/>
      <c r="L35" s="174"/>
      <c r="M35" s="174"/>
      <c r="N35" s="174"/>
      <c r="O35" s="174"/>
      <c r="P35" s="174"/>
      <c r="Q35" s="174"/>
      <c r="R35" s="174"/>
      <c r="S35" s="174"/>
    </row>
    <row r="36" spans="1:19" s="26" customFormat="1" ht="12" customHeight="1" x14ac:dyDescent="0.2">
      <c r="A36" s="30" t="s">
        <v>125</v>
      </c>
      <c r="B36" s="31" t="s">
        <v>126</v>
      </c>
      <c r="C36" s="38"/>
      <c r="D36" s="38">
        <v>0</v>
      </c>
      <c r="E36" s="38">
        <f t="shared" si="17"/>
        <v>0</v>
      </c>
      <c r="F36" s="38">
        <v>0</v>
      </c>
      <c r="G36" s="38"/>
      <c r="H36" s="38">
        <f t="shared" si="18"/>
        <v>0</v>
      </c>
      <c r="I36" s="38"/>
      <c r="J36" s="152"/>
      <c r="L36" s="174"/>
      <c r="M36" s="174"/>
      <c r="N36" s="174"/>
      <c r="O36" s="174"/>
      <c r="P36" s="174"/>
      <c r="Q36" s="174"/>
      <c r="R36" s="174"/>
      <c r="S36" s="174"/>
    </row>
    <row r="37" spans="1:19" s="26" customFormat="1" ht="12" customHeight="1" x14ac:dyDescent="0.2">
      <c r="A37" s="33"/>
      <c r="B37" s="34" t="s">
        <v>324</v>
      </c>
      <c r="C37" s="39"/>
      <c r="D37" s="39"/>
      <c r="E37" s="40">
        <f t="shared" si="17"/>
        <v>0</v>
      </c>
      <c r="F37" s="39"/>
      <c r="G37" s="39"/>
      <c r="H37" s="39"/>
      <c r="I37" s="39"/>
      <c r="J37" s="153"/>
      <c r="L37" s="174"/>
      <c r="M37" s="174"/>
      <c r="N37" s="174"/>
      <c r="O37" s="174"/>
      <c r="P37" s="174"/>
      <c r="Q37" s="174"/>
      <c r="R37" s="174"/>
      <c r="S37" s="174"/>
    </row>
    <row r="38" spans="1:19" s="26" customFormat="1" ht="12" customHeight="1" thickBot="1" x14ac:dyDescent="0.25">
      <c r="A38" s="33" t="s">
        <v>127</v>
      </c>
      <c r="B38" s="34" t="s">
        <v>128</v>
      </c>
      <c r="C38" s="39">
        <v>31788000</v>
      </c>
      <c r="D38" s="39">
        <v>0</v>
      </c>
      <c r="E38" s="38">
        <f t="shared" si="17"/>
        <v>0</v>
      </c>
      <c r="F38" s="39">
        <v>0</v>
      </c>
      <c r="G38" s="39"/>
      <c r="H38" s="39">
        <f t="shared" si="18"/>
        <v>0</v>
      </c>
      <c r="I38" s="39">
        <v>331</v>
      </c>
      <c r="J38" s="153"/>
      <c r="L38" s="174"/>
      <c r="M38" s="174"/>
      <c r="N38" s="174"/>
      <c r="O38" s="174"/>
      <c r="P38" s="174"/>
      <c r="Q38" s="174"/>
      <c r="R38" s="174"/>
      <c r="S38" s="174"/>
    </row>
    <row r="39" spans="1:19" s="26" customFormat="1" ht="12" customHeight="1" thickBot="1" x14ac:dyDescent="0.25">
      <c r="A39" s="24" t="s">
        <v>25</v>
      </c>
      <c r="B39" s="25" t="s">
        <v>129</v>
      </c>
      <c r="C39" s="11">
        <f>SUM(C40:C44)</f>
        <v>0</v>
      </c>
      <c r="D39" s="11">
        <v>0</v>
      </c>
      <c r="E39" s="11">
        <f t="shared" ref="E39:H39" si="19">SUM(E40:E44)</f>
        <v>0</v>
      </c>
      <c r="F39" s="11">
        <v>0</v>
      </c>
      <c r="G39" s="11">
        <f t="shared" si="19"/>
        <v>0</v>
      </c>
      <c r="H39" s="11">
        <f t="shared" si="19"/>
        <v>0</v>
      </c>
      <c r="I39" s="11">
        <f t="shared" ref="I39" si="20">SUM(I40:I44)</f>
        <v>0</v>
      </c>
      <c r="J39" s="149"/>
      <c r="L39" s="174"/>
      <c r="M39" s="174"/>
      <c r="N39" s="174"/>
      <c r="O39" s="174"/>
      <c r="P39" s="174"/>
      <c r="Q39" s="174"/>
      <c r="R39" s="174"/>
      <c r="S39" s="174"/>
    </row>
    <row r="40" spans="1:19" s="26" customFormat="1" ht="12" customHeight="1" x14ac:dyDescent="0.2">
      <c r="A40" s="27" t="s">
        <v>46</v>
      </c>
      <c r="B40" s="28" t="s">
        <v>20</v>
      </c>
      <c r="C40" s="40"/>
      <c r="D40" s="40">
        <v>0</v>
      </c>
      <c r="E40" s="40">
        <f t="shared" ref="E40:E44" si="21">F40-D40</f>
        <v>0</v>
      </c>
      <c r="F40" s="40">
        <v>0</v>
      </c>
      <c r="G40" s="40"/>
      <c r="H40" s="40">
        <f t="shared" ref="H40:H44" si="22">SUM(F40:G40)</f>
        <v>0</v>
      </c>
      <c r="I40" s="40"/>
      <c r="J40" s="154"/>
      <c r="L40" s="174"/>
      <c r="M40" s="174"/>
      <c r="N40" s="174"/>
      <c r="O40" s="174"/>
      <c r="P40" s="174"/>
      <c r="Q40" s="174"/>
      <c r="R40" s="174"/>
      <c r="S40" s="174"/>
    </row>
    <row r="41" spans="1:19" s="26" customFormat="1" ht="12" customHeight="1" x14ac:dyDescent="0.2">
      <c r="A41" s="30" t="s">
        <v>48</v>
      </c>
      <c r="B41" s="31" t="s">
        <v>22</v>
      </c>
      <c r="C41" s="38"/>
      <c r="D41" s="38">
        <v>0</v>
      </c>
      <c r="E41" s="38">
        <f t="shared" si="21"/>
        <v>0</v>
      </c>
      <c r="F41" s="38">
        <v>0</v>
      </c>
      <c r="G41" s="38"/>
      <c r="H41" s="38">
        <f t="shared" si="22"/>
        <v>0</v>
      </c>
      <c r="I41" s="38"/>
      <c r="J41" s="152"/>
      <c r="L41" s="174"/>
      <c r="M41" s="174"/>
      <c r="N41" s="174"/>
      <c r="O41" s="174"/>
      <c r="P41" s="174"/>
      <c r="Q41" s="174"/>
      <c r="R41" s="174"/>
      <c r="S41" s="174"/>
    </row>
    <row r="42" spans="1:19" s="26" customFormat="1" ht="12" customHeight="1" x14ac:dyDescent="0.2">
      <c r="A42" s="30" t="s">
        <v>50</v>
      </c>
      <c r="B42" s="31" t="s">
        <v>24</v>
      </c>
      <c r="C42" s="38"/>
      <c r="D42" s="38">
        <v>0</v>
      </c>
      <c r="E42" s="38">
        <f t="shared" si="21"/>
        <v>0</v>
      </c>
      <c r="F42" s="38">
        <v>0</v>
      </c>
      <c r="G42" s="38"/>
      <c r="H42" s="38">
        <f t="shared" si="22"/>
        <v>0</v>
      </c>
      <c r="I42" s="38"/>
      <c r="J42" s="152"/>
      <c r="L42" s="174"/>
      <c r="M42" s="174"/>
      <c r="N42" s="174"/>
      <c r="O42" s="174"/>
      <c r="P42" s="174"/>
      <c r="Q42" s="174"/>
      <c r="R42" s="174"/>
      <c r="S42" s="174"/>
    </row>
    <row r="43" spans="1:19" s="26" customFormat="1" ht="12" customHeight="1" x14ac:dyDescent="0.2">
      <c r="A43" s="30" t="s">
        <v>52</v>
      </c>
      <c r="B43" s="31" t="s">
        <v>130</v>
      </c>
      <c r="C43" s="38"/>
      <c r="D43" s="38">
        <v>0</v>
      </c>
      <c r="E43" s="38">
        <f t="shared" si="21"/>
        <v>0</v>
      </c>
      <c r="F43" s="38">
        <v>0</v>
      </c>
      <c r="G43" s="38"/>
      <c r="H43" s="38">
        <f t="shared" si="22"/>
        <v>0</v>
      </c>
      <c r="I43" s="38"/>
      <c r="J43" s="152"/>
      <c r="L43" s="174"/>
      <c r="M43" s="174"/>
      <c r="N43" s="174"/>
      <c r="O43" s="174"/>
      <c r="P43" s="174"/>
      <c r="Q43" s="174"/>
      <c r="R43" s="174"/>
      <c r="S43" s="174"/>
    </row>
    <row r="44" spans="1:19" s="26" customFormat="1" ht="12" customHeight="1" thickBot="1" x14ac:dyDescent="0.25">
      <c r="A44" s="33" t="s">
        <v>131</v>
      </c>
      <c r="B44" s="34" t="s">
        <v>132</v>
      </c>
      <c r="C44" s="39"/>
      <c r="D44" s="39">
        <v>0</v>
      </c>
      <c r="E44" s="39">
        <f t="shared" si="21"/>
        <v>0</v>
      </c>
      <c r="F44" s="39">
        <v>0</v>
      </c>
      <c r="G44" s="39"/>
      <c r="H44" s="39">
        <f t="shared" si="22"/>
        <v>0</v>
      </c>
      <c r="I44" s="39"/>
      <c r="J44" s="153"/>
      <c r="L44" s="174"/>
      <c r="M44" s="174"/>
      <c r="N44" s="174"/>
      <c r="O44" s="174"/>
      <c r="P44" s="174"/>
      <c r="Q44" s="174"/>
      <c r="R44" s="174"/>
      <c r="S44" s="174"/>
    </row>
    <row r="45" spans="1:19" s="26" customFormat="1" ht="12" customHeight="1" thickBot="1" x14ac:dyDescent="0.25">
      <c r="A45" s="24" t="s">
        <v>133</v>
      </c>
      <c r="B45" s="25" t="s">
        <v>134</v>
      </c>
      <c r="C45" s="11">
        <f>SUM(C46:C48)</f>
        <v>0</v>
      </c>
      <c r="D45" s="11">
        <v>0</v>
      </c>
      <c r="E45" s="11">
        <f t="shared" ref="E45:H45" si="23">SUM(E46:E48)</f>
        <v>0</v>
      </c>
      <c r="F45" s="11">
        <v>0</v>
      </c>
      <c r="G45" s="11">
        <f t="shared" si="23"/>
        <v>0</v>
      </c>
      <c r="H45" s="11">
        <f t="shared" si="23"/>
        <v>0</v>
      </c>
      <c r="I45" s="11">
        <f t="shared" ref="I45" si="24">SUM(I46:I48)</f>
        <v>0</v>
      </c>
      <c r="J45" s="149"/>
      <c r="L45" s="174"/>
      <c r="M45" s="174"/>
      <c r="N45" s="174"/>
      <c r="O45" s="174"/>
      <c r="P45" s="174"/>
      <c r="Q45" s="174"/>
      <c r="R45" s="174"/>
      <c r="S45" s="174"/>
    </row>
    <row r="46" spans="1:19" s="26" customFormat="1" ht="12" customHeight="1" x14ac:dyDescent="0.2">
      <c r="A46" s="27" t="s">
        <v>55</v>
      </c>
      <c r="B46" s="28" t="s">
        <v>135</v>
      </c>
      <c r="C46" s="29"/>
      <c r="D46" s="29">
        <v>0</v>
      </c>
      <c r="E46" s="29">
        <f t="shared" ref="E46:E49" si="25">F46-D46</f>
        <v>0</v>
      </c>
      <c r="F46" s="29"/>
      <c r="G46" s="29"/>
      <c r="H46" s="29"/>
      <c r="I46" s="29"/>
      <c r="J46" s="146"/>
      <c r="L46" s="174"/>
      <c r="M46" s="174"/>
      <c r="N46" s="174"/>
      <c r="O46" s="174"/>
      <c r="P46" s="174"/>
      <c r="Q46" s="174"/>
      <c r="R46" s="174"/>
      <c r="S46" s="174"/>
    </row>
    <row r="47" spans="1:19" s="26" customFormat="1" ht="12" customHeight="1" x14ac:dyDescent="0.2">
      <c r="A47" s="30" t="s">
        <v>57</v>
      </c>
      <c r="B47" s="31" t="s">
        <v>136</v>
      </c>
      <c r="C47" s="32"/>
      <c r="D47" s="32">
        <v>0</v>
      </c>
      <c r="E47" s="32">
        <f t="shared" si="25"/>
        <v>0</v>
      </c>
      <c r="F47" s="32"/>
      <c r="G47" s="32"/>
      <c r="H47" s="32"/>
      <c r="I47" s="32"/>
      <c r="J47" s="147"/>
      <c r="L47" s="174"/>
      <c r="M47" s="174"/>
      <c r="N47" s="174"/>
      <c r="O47" s="174"/>
      <c r="P47" s="174"/>
      <c r="Q47" s="174"/>
      <c r="R47" s="174"/>
      <c r="S47" s="174"/>
    </row>
    <row r="48" spans="1:19" s="26" customFormat="1" ht="12" customHeight="1" x14ac:dyDescent="0.2">
      <c r="A48" s="30" t="s">
        <v>59</v>
      </c>
      <c r="B48" s="31" t="s">
        <v>137</v>
      </c>
      <c r="C48" s="32"/>
      <c r="D48" s="32">
        <v>0</v>
      </c>
      <c r="E48" s="32">
        <f t="shared" si="25"/>
        <v>0</v>
      </c>
      <c r="F48" s="32">
        <v>0</v>
      </c>
      <c r="G48" s="32"/>
      <c r="H48" s="32">
        <f t="shared" ref="H48:H49" si="26">SUM(F48:G48)</f>
        <v>0</v>
      </c>
      <c r="I48" s="32"/>
      <c r="J48" s="147"/>
      <c r="L48" s="174"/>
      <c r="M48" s="174"/>
      <c r="N48" s="174"/>
      <c r="O48" s="174"/>
      <c r="P48" s="174"/>
      <c r="Q48" s="174"/>
      <c r="R48" s="174"/>
      <c r="S48" s="174"/>
    </row>
    <row r="49" spans="1:19" s="26" customFormat="1" ht="12" customHeight="1" thickBot="1" x14ac:dyDescent="0.25">
      <c r="A49" s="33" t="s">
        <v>61</v>
      </c>
      <c r="B49" s="34" t="s">
        <v>138</v>
      </c>
      <c r="C49" s="36"/>
      <c r="D49" s="36">
        <v>0</v>
      </c>
      <c r="E49" s="36">
        <f t="shared" si="25"/>
        <v>0</v>
      </c>
      <c r="F49" s="36">
        <v>0</v>
      </c>
      <c r="G49" s="36"/>
      <c r="H49" s="36">
        <f t="shared" si="26"/>
        <v>0</v>
      </c>
      <c r="I49" s="36"/>
      <c r="J49" s="148"/>
      <c r="L49" s="174"/>
      <c r="M49" s="174"/>
      <c r="N49" s="174"/>
      <c r="O49" s="174"/>
      <c r="P49" s="174"/>
      <c r="Q49" s="174"/>
      <c r="R49" s="174"/>
      <c r="S49" s="174"/>
    </row>
    <row r="50" spans="1:19" s="26" customFormat="1" ht="12" customHeight="1" thickBot="1" x14ac:dyDescent="0.25">
      <c r="A50" s="24" t="s">
        <v>28</v>
      </c>
      <c r="B50" s="35" t="s">
        <v>139</v>
      </c>
      <c r="C50" s="11">
        <f>SUM(C51:C53)</f>
        <v>0</v>
      </c>
      <c r="D50" s="11">
        <v>0</v>
      </c>
      <c r="E50" s="11">
        <f t="shared" ref="E50:H50" si="27">SUM(E51:E53)</f>
        <v>0</v>
      </c>
      <c r="F50" s="11">
        <v>0</v>
      </c>
      <c r="G50" s="11">
        <f t="shared" si="27"/>
        <v>0</v>
      </c>
      <c r="H50" s="11">
        <f t="shared" si="27"/>
        <v>0</v>
      </c>
      <c r="I50" s="11">
        <f t="shared" ref="I50" si="28">SUM(I51:I53)</f>
        <v>0</v>
      </c>
      <c r="J50" s="149"/>
      <c r="L50" s="174"/>
      <c r="M50" s="174"/>
      <c r="N50" s="174"/>
      <c r="O50" s="174"/>
      <c r="P50" s="174"/>
      <c r="Q50" s="174"/>
      <c r="R50" s="174"/>
      <c r="S50" s="174"/>
    </row>
    <row r="51" spans="1:19" s="26" customFormat="1" ht="12" customHeight="1" x14ac:dyDescent="0.2">
      <c r="A51" s="27" t="s">
        <v>64</v>
      </c>
      <c r="B51" s="28" t="s">
        <v>140</v>
      </c>
      <c r="C51" s="38"/>
      <c r="D51" s="38">
        <v>0</v>
      </c>
      <c r="E51" s="38">
        <f t="shared" ref="E51:E54" si="29">F51-D51</f>
        <v>0</v>
      </c>
      <c r="F51" s="38">
        <v>0</v>
      </c>
      <c r="G51" s="38"/>
      <c r="H51" s="38">
        <f t="shared" ref="H51:H54" si="30">SUM(F51:G51)</f>
        <v>0</v>
      </c>
      <c r="I51" s="38"/>
      <c r="J51" s="152"/>
      <c r="L51" s="174"/>
      <c r="M51" s="174"/>
      <c r="N51" s="174"/>
      <c r="O51" s="174"/>
      <c r="P51" s="174"/>
      <c r="Q51" s="174"/>
      <c r="R51" s="174"/>
      <c r="S51" s="174"/>
    </row>
    <row r="52" spans="1:19" s="26" customFormat="1" ht="12" customHeight="1" x14ac:dyDescent="0.2">
      <c r="A52" s="30" t="s">
        <v>66</v>
      </c>
      <c r="B52" s="31" t="s">
        <v>141</v>
      </c>
      <c r="C52" s="38"/>
      <c r="D52" s="38">
        <v>0</v>
      </c>
      <c r="E52" s="38">
        <f t="shared" si="29"/>
        <v>0</v>
      </c>
      <c r="F52" s="38">
        <v>0</v>
      </c>
      <c r="G52" s="38"/>
      <c r="H52" s="38">
        <f t="shared" si="30"/>
        <v>0</v>
      </c>
      <c r="I52" s="38"/>
      <c r="J52" s="152"/>
      <c r="L52" s="174"/>
      <c r="M52" s="174"/>
      <c r="N52" s="174"/>
      <c r="O52" s="174"/>
      <c r="P52" s="174"/>
      <c r="Q52" s="174"/>
      <c r="R52" s="174"/>
      <c r="S52" s="174"/>
    </row>
    <row r="53" spans="1:19" s="26" customFormat="1" ht="12" customHeight="1" x14ac:dyDescent="0.2">
      <c r="A53" s="30" t="s">
        <v>68</v>
      </c>
      <c r="B53" s="31" t="s">
        <v>142</v>
      </c>
      <c r="C53" s="38"/>
      <c r="D53" s="38">
        <v>0</v>
      </c>
      <c r="E53" s="38">
        <f t="shared" si="29"/>
        <v>0</v>
      </c>
      <c r="F53" s="38">
        <v>0</v>
      </c>
      <c r="G53" s="38"/>
      <c r="H53" s="38">
        <f t="shared" si="30"/>
        <v>0</v>
      </c>
      <c r="I53" s="38"/>
      <c r="J53" s="152"/>
      <c r="L53" s="174"/>
      <c r="M53" s="174"/>
      <c r="N53" s="174"/>
      <c r="O53" s="174"/>
      <c r="P53" s="174"/>
      <c r="Q53" s="174"/>
      <c r="R53" s="174"/>
      <c r="S53" s="174"/>
    </row>
    <row r="54" spans="1:19" s="26" customFormat="1" ht="12" customHeight="1" thickBot="1" x14ac:dyDescent="0.25">
      <c r="A54" s="33" t="s">
        <v>70</v>
      </c>
      <c r="B54" s="34" t="s">
        <v>143</v>
      </c>
      <c r="C54" s="38"/>
      <c r="D54" s="38">
        <v>0</v>
      </c>
      <c r="E54" s="38">
        <f t="shared" si="29"/>
        <v>0</v>
      </c>
      <c r="F54" s="38">
        <v>0</v>
      </c>
      <c r="G54" s="38"/>
      <c r="H54" s="38">
        <f t="shared" si="30"/>
        <v>0</v>
      </c>
      <c r="I54" s="38"/>
      <c r="J54" s="152"/>
      <c r="L54" s="174"/>
      <c r="M54" s="174"/>
      <c r="N54" s="174"/>
      <c r="O54" s="174"/>
      <c r="P54" s="174"/>
      <c r="Q54" s="174"/>
      <c r="R54" s="174"/>
      <c r="S54" s="174"/>
    </row>
    <row r="55" spans="1:19" s="26" customFormat="1" ht="12" customHeight="1" thickBot="1" x14ac:dyDescent="0.25">
      <c r="A55" s="24" t="s">
        <v>29</v>
      </c>
      <c r="B55" s="25" t="s">
        <v>144</v>
      </c>
      <c r="C55" s="14">
        <f t="shared" ref="C55:I55" si="31">+C5+C6+C13+C20+C27+C39+C45+C50</f>
        <v>90945781</v>
      </c>
      <c r="D55" s="14">
        <f t="shared" ref="D55:H55" si="32">+D5+D6+D13+D20+D27+D39+D45+D50</f>
        <v>96434543</v>
      </c>
      <c r="E55" s="14">
        <f t="shared" si="32"/>
        <v>10022066</v>
      </c>
      <c r="F55" s="14">
        <f t="shared" si="32"/>
        <v>106456609</v>
      </c>
      <c r="G55" s="14">
        <f t="shared" si="32"/>
        <v>0</v>
      </c>
      <c r="H55" s="14">
        <f t="shared" si="32"/>
        <v>106456609</v>
      </c>
      <c r="I55" s="14">
        <f t="shared" si="31"/>
        <v>94729025</v>
      </c>
      <c r="J55" s="150">
        <f t="shared" si="4"/>
        <v>88.983695695210429</v>
      </c>
      <c r="L55" s="174"/>
      <c r="M55" s="174"/>
      <c r="N55" s="174"/>
      <c r="O55" s="174"/>
      <c r="P55" s="174"/>
      <c r="Q55" s="174"/>
      <c r="R55" s="174"/>
      <c r="S55" s="174"/>
    </row>
    <row r="56" spans="1:19" s="26" customFormat="1" ht="12" customHeight="1" thickBot="1" x14ac:dyDescent="0.25">
      <c r="A56" s="41" t="s">
        <v>145</v>
      </c>
      <c r="B56" s="35" t="s">
        <v>146</v>
      </c>
      <c r="C56" s="11">
        <f>SUM(C57:C59)</f>
        <v>0</v>
      </c>
      <c r="D56" s="11">
        <f t="shared" ref="D56:H56" si="33">SUM(D57:D59)</f>
        <v>0</v>
      </c>
      <c r="E56" s="11">
        <f t="shared" si="33"/>
        <v>0</v>
      </c>
      <c r="F56" s="11">
        <f t="shared" si="33"/>
        <v>0</v>
      </c>
      <c r="G56" s="11">
        <f t="shared" si="33"/>
        <v>0</v>
      </c>
      <c r="H56" s="11">
        <f t="shared" si="33"/>
        <v>0</v>
      </c>
      <c r="I56" s="11">
        <f t="shared" ref="I56" si="34">SUM(I57:I59)</f>
        <v>0</v>
      </c>
      <c r="J56" s="149"/>
      <c r="L56" s="174"/>
      <c r="M56" s="174"/>
      <c r="N56" s="174"/>
      <c r="O56" s="174"/>
      <c r="P56" s="174"/>
      <c r="Q56" s="174"/>
      <c r="R56" s="174"/>
      <c r="S56" s="174"/>
    </row>
    <row r="57" spans="1:19" s="26" customFormat="1" ht="12" customHeight="1" x14ac:dyDescent="0.2">
      <c r="A57" s="27" t="s">
        <v>147</v>
      </c>
      <c r="B57" s="28" t="s">
        <v>148</v>
      </c>
      <c r="C57" s="38"/>
      <c r="D57" s="38">
        <v>0</v>
      </c>
      <c r="E57" s="38">
        <f t="shared" ref="E57:E59" si="35">F57-D57</f>
        <v>0</v>
      </c>
      <c r="F57" s="38">
        <v>0</v>
      </c>
      <c r="G57" s="38"/>
      <c r="H57" s="38">
        <f t="shared" ref="H57:H59" si="36">SUM(F57:G57)</f>
        <v>0</v>
      </c>
      <c r="I57" s="38"/>
      <c r="J57" s="152"/>
      <c r="L57" s="174"/>
      <c r="M57" s="174"/>
      <c r="N57" s="174"/>
      <c r="O57" s="174"/>
      <c r="P57" s="174"/>
      <c r="Q57" s="174"/>
      <c r="R57" s="174"/>
      <c r="S57" s="174"/>
    </row>
    <row r="58" spans="1:19" s="26" customFormat="1" ht="12" customHeight="1" x14ac:dyDescent="0.2">
      <c r="A58" s="30" t="s">
        <v>149</v>
      </c>
      <c r="B58" s="31" t="s">
        <v>150</v>
      </c>
      <c r="C58" s="38"/>
      <c r="D58" s="38">
        <v>0</v>
      </c>
      <c r="E58" s="38">
        <f t="shared" si="35"/>
        <v>0</v>
      </c>
      <c r="F58" s="38">
        <v>0</v>
      </c>
      <c r="G58" s="38"/>
      <c r="H58" s="38">
        <f t="shared" si="36"/>
        <v>0</v>
      </c>
      <c r="I58" s="38"/>
      <c r="J58" s="152"/>
      <c r="L58" s="174"/>
      <c r="M58" s="174"/>
      <c r="N58" s="174"/>
      <c r="O58" s="174"/>
      <c r="P58" s="174"/>
      <c r="Q58" s="174"/>
      <c r="R58" s="174"/>
      <c r="S58" s="174"/>
    </row>
    <row r="59" spans="1:19" s="26" customFormat="1" ht="12" customHeight="1" thickBot="1" x14ac:dyDescent="0.25">
      <c r="A59" s="33" t="s">
        <v>151</v>
      </c>
      <c r="B59" s="42" t="s">
        <v>152</v>
      </c>
      <c r="C59" s="38"/>
      <c r="D59" s="38">
        <v>0</v>
      </c>
      <c r="E59" s="38">
        <f t="shared" si="35"/>
        <v>0</v>
      </c>
      <c r="F59" s="38">
        <v>0</v>
      </c>
      <c r="G59" s="38"/>
      <c r="H59" s="38">
        <f t="shared" si="36"/>
        <v>0</v>
      </c>
      <c r="I59" s="38"/>
      <c r="J59" s="152"/>
      <c r="L59" s="174"/>
      <c r="M59" s="174"/>
      <c r="N59" s="174"/>
      <c r="O59" s="174"/>
      <c r="P59" s="174"/>
      <c r="Q59" s="174"/>
      <c r="R59" s="174"/>
      <c r="S59" s="174"/>
    </row>
    <row r="60" spans="1:19" s="26" customFormat="1" ht="12" customHeight="1" thickBot="1" x14ac:dyDescent="0.25">
      <c r="A60" s="41" t="s">
        <v>153</v>
      </c>
      <c r="B60" s="35" t="s">
        <v>154</v>
      </c>
      <c r="C60" s="11">
        <f>SUM(C61:C64)</f>
        <v>0</v>
      </c>
      <c r="D60" s="11">
        <v>0</v>
      </c>
      <c r="E60" s="11">
        <f t="shared" ref="E60" si="37">SUM(E61:E64)</f>
        <v>0</v>
      </c>
      <c r="F60" s="11">
        <v>0</v>
      </c>
      <c r="G60" s="11">
        <f t="shared" ref="G60:H60" si="38">SUM(G61:G64)</f>
        <v>0</v>
      </c>
      <c r="H60" s="11">
        <f t="shared" si="38"/>
        <v>0</v>
      </c>
      <c r="I60" s="11">
        <f t="shared" ref="I60" si="39">SUM(I61:I64)</f>
        <v>0</v>
      </c>
      <c r="J60" s="149"/>
      <c r="L60" s="174"/>
      <c r="M60" s="174"/>
      <c r="N60" s="174"/>
      <c r="O60" s="174"/>
      <c r="P60" s="174"/>
      <c r="Q60" s="174"/>
      <c r="R60" s="174"/>
      <c r="S60" s="174"/>
    </row>
    <row r="61" spans="1:19" s="26" customFormat="1" ht="12" customHeight="1" x14ac:dyDescent="0.2">
      <c r="A61" s="27" t="s">
        <v>155</v>
      </c>
      <c r="B61" s="28" t="s">
        <v>156</v>
      </c>
      <c r="C61" s="38"/>
      <c r="D61" s="38">
        <v>0</v>
      </c>
      <c r="E61" s="38">
        <f t="shared" ref="E61:E64" si="40">F61-D61</f>
        <v>0</v>
      </c>
      <c r="F61" s="38">
        <v>0</v>
      </c>
      <c r="G61" s="38"/>
      <c r="H61" s="38">
        <f t="shared" ref="H61:H64" si="41">SUM(F61:G61)</f>
        <v>0</v>
      </c>
      <c r="I61" s="38"/>
      <c r="J61" s="152"/>
      <c r="L61" s="174"/>
      <c r="M61" s="174"/>
      <c r="N61" s="174"/>
      <c r="O61" s="174"/>
      <c r="P61" s="174"/>
      <c r="Q61" s="174"/>
      <c r="R61" s="174"/>
      <c r="S61" s="174"/>
    </row>
    <row r="62" spans="1:19" s="26" customFormat="1" ht="12" customHeight="1" x14ac:dyDescent="0.2">
      <c r="A62" s="30" t="s">
        <v>157</v>
      </c>
      <c r="B62" s="31" t="s">
        <v>158</v>
      </c>
      <c r="C62" s="38"/>
      <c r="D62" s="38">
        <v>0</v>
      </c>
      <c r="E62" s="38">
        <f t="shared" si="40"/>
        <v>0</v>
      </c>
      <c r="F62" s="38">
        <v>0</v>
      </c>
      <c r="G62" s="38"/>
      <c r="H62" s="38">
        <f t="shared" si="41"/>
        <v>0</v>
      </c>
      <c r="I62" s="38"/>
      <c r="J62" s="152"/>
      <c r="L62" s="174"/>
      <c r="M62" s="174"/>
      <c r="N62" s="174"/>
      <c r="O62" s="174"/>
      <c r="P62" s="174"/>
      <c r="Q62" s="174"/>
      <c r="R62" s="174"/>
      <c r="S62" s="174"/>
    </row>
    <row r="63" spans="1:19" s="26" customFormat="1" ht="12" customHeight="1" x14ac:dyDescent="0.2">
      <c r="A63" s="30" t="s">
        <v>159</v>
      </c>
      <c r="B63" s="31" t="s">
        <v>160</v>
      </c>
      <c r="C63" s="38"/>
      <c r="D63" s="38">
        <v>0</v>
      </c>
      <c r="E63" s="38">
        <f t="shared" si="40"/>
        <v>0</v>
      </c>
      <c r="F63" s="38">
        <v>0</v>
      </c>
      <c r="G63" s="38"/>
      <c r="H63" s="38">
        <f t="shared" si="41"/>
        <v>0</v>
      </c>
      <c r="I63" s="38"/>
      <c r="J63" s="152"/>
      <c r="L63" s="174"/>
      <c r="M63" s="174"/>
      <c r="N63" s="174"/>
      <c r="O63" s="174"/>
      <c r="P63" s="174"/>
      <c r="Q63" s="174"/>
      <c r="R63" s="174"/>
      <c r="S63" s="174"/>
    </row>
    <row r="64" spans="1:19" s="26" customFormat="1" ht="12" customHeight="1" thickBot="1" x14ac:dyDescent="0.25">
      <c r="A64" s="33" t="s">
        <v>161</v>
      </c>
      <c r="B64" s="34" t="s">
        <v>162</v>
      </c>
      <c r="C64" s="38"/>
      <c r="D64" s="38">
        <v>0</v>
      </c>
      <c r="E64" s="38">
        <f t="shared" si="40"/>
        <v>0</v>
      </c>
      <c r="F64" s="38">
        <v>0</v>
      </c>
      <c r="G64" s="38"/>
      <c r="H64" s="38">
        <f t="shared" si="41"/>
        <v>0</v>
      </c>
      <c r="I64" s="38"/>
      <c r="J64" s="152"/>
      <c r="L64" s="174"/>
      <c r="M64" s="174"/>
      <c r="N64" s="174"/>
      <c r="O64" s="174"/>
      <c r="P64" s="174"/>
      <c r="Q64" s="174"/>
      <c r="R64" s="174"/>
      <c r="S64" s="174"/>
    </row>
    <row r="65" spans="1:19" s="26" customFormat="1" ht="12" customHeight="1" thickBot="1" x14ac:dyDescent="0.25">
      <c r="A65" s="41" t="s">
        <v>163</v>
      </c>
      <c r="B65" s="35" t="s">
        <v>164</v>
      </c>
      <c r="C65" s="11">
        <f>SUM(C66:C67)</f>
        <v>7829203</v>
      </c>
      <c r="D65" s="11">
        <f t="shared" ref="D65:H65" si="42">SUM(D66:D67)</f>
        <v>7829203</v>
      </c>
      <c r="E65" s="11">
        <f t="shared" si="42"/>
        <v>0</v>
      </c>
      <c r="F65" s="11">
        <f t="shared" si="42"/>
        <v>7829203</v>
      </c>
      <c r="G65" s="11">
        <f t="shared" si="42"/>
        <v>0</v>
      </c>
      <c r="H65" s="11">
        <f t="shared" si="42"/>
        <v>7829203</v>
      </c>
      <c r="I65" s="11">
        <f t="shared" ref="I65" si="43">SUM(I66:I67)</f>
        <v>7829203</v>
      </c>
      <c r="J65" s="149">
        <f t="shared" ref="J65" si="44">I65/F65*100</f>
        <v>100</v>
      </c>
      <c r="L65" s="174"/>
      <c r="M65" s="174"/>
      <c r="N65" s="174"/>
      <c r="O65" s="174"/>
      <c r="P65" s="174"/>
      <c r="Q65" s="174"/>
      <c r="R65" s="174"/>
      <c r="S65" s="174"/>
    </row>
    <row r="66" spans="1:19" s="26" customFormat="1" ht="12" customHeight="1" x14ac:dyDescent="0.2">
      <c r="A66" s="27" t="s">
        <v>165</v>
      </c>
      <c r="B66" s="28" t="s">
        <v>166</v>
      </c>
      <c r="C66" s="38">
        <v>7829203</v>
      </c>
      <c r="D66" s="38">
        <v>7829203</v>
      </c>
      <c r="E66" s="38">
        <f t="shared" ref="E66:E67" si="45">F66-D66</f>
        <v>0</v>
      </c>
      <c r="F66" s="38">
        <v>7829203</v>
      </c>
      <c r="G66" s="38"/>
      <c r="H66" s="38">
        <f t="shared" ref="H66:H67" si="46">SUM(F66:G66)</f>
        <v>7829203</v>
      </c>
      <c r="I66" s="38">
        <v>7829203</v>
      </c>
      <c r="J66" s="152">
        <f t="shared" ref="J66" si="47">I66/F66*100</f>
        <v>100</v>
      </c>
      <c r="L66" s="174"/>
      <c r="M66" s="174"/>
      <c r="N66" s="174"/>
      <c r="O66" s="174"/>
      <c r="P66" s="174"/>
      <c r="Q66" s="174"/>
      <c r="R66" s="174"/>
      <c r="S66" s="174"/>
    </row>
    <row r="67" spans="1:19" s="26" customFormat="1" ht="12" customHeight="1" thickBot="1" x14ac:dyDescent="0.25">
      <c r="A67" s="33" t="s">
        <v>167</v>
      </c>
      <c r="B67" s="34" t="s">
        <v>168</v>
      </c>
      <c r="C67" s="38"/>
      <c r="D67" s="38">
        <v>0</v>
      </c>
      <c r="E67" s="38">
        <f t="shared" si="45"/>
        <v>0</v>
      </c>
      <c r="F67" s="38">
        <v>0</v>
      </c>
      <c r="G67" s="38"/>
      <c r="H67" s="38">
        <f t="shared" si="46"/>
        <v>0</v>
      </c>
      <c r="I67" s="38"/>
      <c r="J67" s="152"/>
      <c r="L67" s="174"/>
      <c r="M67" s="174"/>
      <c r="N67" s="174"/>
      <c r="O67" s="174"/>
      <c r="P67" s="174"/>
      <c r="Q67" s="174"/>
      <c r="R67" s="174"/>
      <c r="S67" s="174"/>
    </row>
    <row r="68" spans="1:19" s="26" customFormat="1" ht="12" customHeight="1" thickBot="1" x14ac:dyDescent="0.25">
      <c r="A68" s="41" t="s">
        <v>169</v>
      </c>
      <c r="B68" s="35" t="s">
        <v>170</v>
      </c>
      <c r="C68" s="11">
        <f>SUM(C69:C71)</f>
        <v>0</v>
      </c>
      <c r="D68" s="11">
        <v>0</v>
      </c>
      <c r="E68" s="11">
        <f t="shared" ref="E68" si="48">SUM(E69:E71)</f>
        <v>0</v>
      </c>
      <c r="F68" s="11">
        <v>0</v>
      </c>
      <c r="G68" s="11">
        <f t="shared" ref="G68:H68" si="49">SUM(G69:G71)</f>
        <v>0</v>
      </c>
      <c r="H68" s="11">
        <f t="shared" si="49"/>
        <v>0</v>
      </c>
      <c r="I68" s="11">
        <f t="shared" ref="I68" si="50">SUM(I69:I71)</f>
        <v>0</v>
      </c>
      <c r="J68" s="149"/>
      <c r="L68" s="174"/>
      <c r="M68" s="174"/>
      <c r="N68" s="174"/>
      <c r="O68" s="174"/>
      <c r="P68" s="174"/>
      <c r="Q68" s="174"/>
      <c r="R68" s="174"/>
      <c r="S68" s="174"/>
    </row>
    <row r="69" spans="1:19" s="26" customFormat="1" ht="12" hidden="1" customHeight="1" x14ac:dyDescent="0.2">
      <c r="A69" s="27" t="s">
        <v>171</v>
      </c>
      <c r="B69" s="28" t="s">
        <v>172</v>
      </c>
      <c r="C69" s="38"/>
      <c r="D69" s="38"/>
      <c r="E69" s="38"/>
      <c r="F69" s="38"/>
      <c r="G69" s="38"/>
      <c r="H69" s="38"/>
      <c r="I69" s="38"/>
      <c r="J69" s="152"/>
      <c r="L69" s="174"/>
      <c r="M69" s="174"/>
      <c r="N69" s="174"/>
      <c r="O69" s="174"/>
      <c r="P69" s="174"/>
      <c r="Q69" s="174"/>
      <c r="R69" s="174"/>
      <c r="S69" s="174"/>
    </row>
    <row r="70" spans="1:19" s="26" customFormat="1" ht="12" hidden="1" customHeight="1" x14ac:dyDescent="0.2">
      <c r="A70" s="30" t="s">
        <v>173</v>
      </c>
      <c r="B70" s="31" t="s">
        <v>174</v>
      </c>
      <c r="C70" s="38"/>
      <c r="D70" s="38"/>
      <c r="E70" s="38"/>
      <c r="F70" s="38"/>
      <c r="G70" s="38"/>
      <c r="H70" s="38"/>
      <c r="I70" s="38"/>
      <c r="J70" s="152"/>
      <c r="L70" s="174"/>
      <c r="M70" s="174"/>
      <c r="N70" s="174"/>
      <c r="O70" s="174"/>
      <c r="P70" s="174"/>
      <c r="Q70" s="174"/>
      <c r="R70" s="174"/>
      <c r="S70" s="174"/>
    </row>
    <row r="71" spans="1:19" s="26" customFormat="1" ht="12" hidden="1" customHeight="1" thickBot="1" x14ac:dyDescent="0.25">
      <c r="A71" s="33" t="s">
        <v>175</v>
      </c>
      <c r="B71" s="34" t="s">
        <v>176</v>
      </c>
      <c r="C71" s="38"/>
      <c r="D71" s="38"/>
      <c r="E71" s="38"/>
      <c r="F71" s="38"/>
      <c r="G71" s="38"/>
      <c r="H71" s="38"/>
      <c r="I71" s="38"/>
      <c r="J71" s="152"/>
      <c r="L71" s="174"/>
      <c r="M71" s="174"/>
      <c r="N71" s="174"/>
      <c r="O71" s="174"/>
      <c r="P71" s="174"/>
      <c r="Q71" s="174"/>
      <c r="R71" s="174"/>
      <c r="S71" s="174"/>
    </row>
    <row r="72" spans="1:19" s="26" customFormat="1" ht="12" customHeight="1" thickBot="1" x14ac:dyDescent="0.25">
      <c r="A72" s="41" t="s">
        <v>177</v>
      </c>
      <c r="B72" s="35" t="s">
        <v>178</v>
      </c>
      <c r="C72" s="11">
        <f>SUM(C73:C76)</f>
        <v>0</v>
      </c>
      <c r="D72" s="11">
        <v>0</v>
      </c>
      <c r="E72" s="11">
        <f t="shared" ref="E72" si="51">SUM(E73:E76)</f>
        <v>0</v>
      </c>
      <c r="F72" s="11">
        <v>0</v>
      </c>
      <c r="G72" s="11">
        <f t="shared" ref="G72:H72" si="52">SUM(G73:G76)</f>
        <v>0</v>
      </c>
      <c r="H72" s="11">
        <f t="shared" si="52"/>
        <v>0</v>
      </c>
      <c r="I72" s="11">
        <f t="shared" ref="I72" si="53">SUM(I73:I76)</f>
        <v>0</v>
      </c>
      <c r="J72" s="149"/>
      <c r="L72" s="174"/>
      <c r="M72" s="174"/>
      <c r="N72" s="174"/>
      <c r="O72" s="174"/>
      <c r="P72" s="174"/>
      <c r="Q72" s="174"/>
      <c r="R72" s="174"/>
      <c r="S72" s="174"/>
    </row>
    <row r="73" spans="1:19" s="26" customFormat="1" ht="12" hidden="1" customHeight="1" x14ac:dyDescent="0.2">
      <c r="A73" s="43" t="s">
        <v>179</v>
      </c>
      <c r="B73" s="28" t="s">
        <v>180</v>
      </c>
      <c r="C73" s="38"/>
      <c r="D73" s="38"/>
      <c r="E73" s="38"/>
      <c r="F73" s="38"/>
      <c r="G73" s="38"/>
      <c r="H73" s="38"/>
      <c r="I73" s="38"/>
      <c r="J73" s="152"/>
      <c r="L73" s="174"/>
      <c r="M73" s="174"/>
      <c r="N73" s="174"/>
      <c r="O73" s="174"/>
      <c r="P73" s="174"/>
      <c r="Q73" s="174"/>
      <c r="R73" s="174"/>
      <c r="S73" s="174"/>
    </row>
    <row r="74" spans="1:19" s="26" customFormat="1" ht="12" hidden="1" customHeight="1" x14ac:dyDescent="0.2">
      <c r="A74" s="44" t="s">
        <v>181</v>
      </c>
      <c r="B74" s="31" t="s">
        <v>182</v>
      </c>
      <c r="C74" s="38"/>
      <c r="D74" s="38"/>
      <c r="E74" s="38"/>
      <c r="F74" s="38"/>
      <c r="G74" s="38"/>
      <c r="H74" s="38"/>
      <c r="I74" s="38"/>
      <c r="J74" s="152"/>
      <c r="L74" s="174"/>
      <c r="M74" s="174"/>
      <c r="N74" s="174"/>
      <c r="O74" s="174"/>
      <c r="P74" s="174"/>
      <c r="Q74" s="174"/>
      <c r="R74" s="174"/>
      <c r="S74" s="174"/>
    </row>
    <row r="75" spans="1:19" s="26" customFormat="1" ht="12" hidden="1" customHeight="1" x14ac:dyDescent="0.2">
      <c r="A75" s="44" t="s">
        <v>183</v>
      </c>
      <c r="B75" s="31" t="s">
        <v>184</v>
      </c>
      <c r="C75" s="38"/>
      <c r="D75" s="38"/>
      <c r="E75" s="38"/>
      <c r="F75" s="38"/>
      <c r="G75" s="38"/>
      <c r="H75" s="38"/>
      <c r="I75" s="38"/>
      <c r="J75" s="152"/>
      <c r="L75" s="174"/>
      <c r="M75" s="174"/>
      <c r="N75" s="174"/>
      <c r="O75" s="174"/>
      <c r="P75" s="174"/>
      <c r="Q75" s="174"/>
      <c r="R75" s="174"/>
      <c r="S75" s="174"/>
    </row>
    <row r="76" spans="1:19" s="26" customFormat="1" ht="12" hidden="1" customHeight="1" thickBot="1" x14ac:dyDescent="0.25">
      <c r="A76" s="45" t="s">
        <v>185</v>
      </c>
      <c r="B76" s="34" t="s">
        <v>186</v>
      </c>
      <c r="C76" s="38"/>
      <c r="D76" s="38"/>
      <c r="E76" s="38"/>
      <c r="F76" s="38"/>
      <c r="G76" s="38"/>
      <c r="H76" s="38"/>
      <c r="I76" s="38"/>
      <c r="J76" s="152"/>
      <c r="L76" s="174"/>
      <c r="M76" s="174"/>
      <c r="N76" s="174"/>
      <c r="O76" s="174"/>
      <c r="P76" s="174"/>
      <c r="Q76" s="174"/>
      <c r="R76" s="174"/>
      <c r="S76" s="174"/>
    </row>
    <row r="77" spans="1:19" s="26" customFormat="1" ht="13.5" customHeight="1" thickBot="1" x14ac:dyDescent="0.25">
      <c r="A77" s="41" t="s">
        <v>187</v>
      </c>
      <c r="B77" s="35" t="s">
        <v>188</v>
      </c>
      <c r="C77" s="46"/>
      <c r="D77" s="46"/>
      <c r="E77" s="46"/>
      <c r="F77" s="46"/>
      <c r="G77" s="46"/>
      <c r="H77" s="46"/>
      <c r="I77" s="46"/>
      <c r="J77" s="155"/>
      <c r="L77" s="174"/>
      <c r="M77" s="174"/>
      <c r="N77" s="174"/>
      <c r="O77" s="174"/>
      <c r="P77" s="174"/>
      <c r="Q77" s="174"/>
      <c r="R77" s="174"/>
      <c r="S77" s="174"/>
    </row>
    <row r="78" spans="1:19" s="26" customFormat="1" ht="15.75" customHeight="1" thickBot="1" x14ac:dyDescent="0.25">
      <c r="A78" s="41" t="s">
        <v>189</v>
      </c>
      <c r="B78" s="47" t="s">
        <v>190</v>
      </c>
      <c r="C78" s="14">
        <f>+C56+C60+C65+C68+C72+C77</f>
        <v>7829203</v>
      </c>
      <c r="D78" s="14">
        <f t="shared" ref="D78:H78" si="54">+D56+D60+D65+D68+D72+D77</f>
        <v>7829203</v>
      </c>
      <c r="E78" s="14">
        <f t="shared" si="54"/>
        <v>0</v>
      </c>
      <c r="F78" s="14">
        <f t="shared" si="54"/>
        <v>7829203</v>
      </c>
      <c r="G78" s="14">
        <f t="shared" si="54"/>
        <v>0</v>
      </c>
      <c r="H78" s="14">
        <f t="shared" si="54"/>
        <v>7829203</v>
      </c>
      <c r="I78" s="14">
        <f t="shared" ref="I78" si="55">+I56+I60+I65+I68+I72+I77</f>
        <v>7829203</v>
      </c>
      <c r="J78" s="150"/>
      <c r="L78" s="174"/>
      <c r="M78" s="174"/>
      <c r="N78" s="174"/>
      <c r="O78" s="174"/>
      <c r="P78" s="174"/>
      <c r="Q78" s="174"/>
      <c r="R78" s="174"/>
      <c r="S78" s="174"/>
    </row>
    <row r="79" spans="1:19" s="26" customFormat="1" ht="16.5" customHeight="1" thickBot="1" x14ac:dyDescent="0.25">
      <c r="A79" s="48" t="s">
        <v>191</v>
      </c>
      <c r="B79" s="49" t="s">
        <v>192</v>
      </c>
      <c r="C79" s="14">
        <f>+C55+C78</f>
        <v>98774984</v>
      </c>
      <c r="D79" s="14">
        <f t="shared" ref="D79:H79" si="56">+D55+D78</f>
        <v>104263746</v>
      </c>
      <c r="E79" s="14">
        <f t="shared" si="56"/>
        <v>10022066</v>
      </c>
      <c r="F79" s="14">
        <f t="shared" si="56"/>
        <v>114285812</v>
      </c>
      <c r="G79" s="14">
        <f t="shared" si="56"/>
        <v>0</v>
      </c>
      <c r="H79" s="14">
        <f t="shared" si="56"/>
        <v>114285812</v>
      </c>
      <c r="I79" s="14">
        <f t="shared" ref="I79" si="57">+I55+I78</f>
        <v>102558228</v>
      </c>
      <c r="J79" s="150">
        <f t="shared" ref="J79" si="58">I79/F79*100</f>
        <v>89.738372773691282</v>
      </c>
      <c r="L79" s="174"/>
      <c r="M79" s="174"/>
      <c r="N79" s="174"/>
      <c r="O79" s="174"/>
      <c r="P79" s="174"/>
      <c r="Q79" s="174"/>
      <c r="R79" s="174"/>
      <c r="S79" s="174"/>
    </row>
    <row r="80" spans="1:19" s="26" customFormat="1" x14ac:dyDescent="0.2">
      <c r="A80" s="76"/>
      <c r="B80" s="77"/>
      <c r="C80" s="162"/>
      <c r="D80" s="167"/>
      <c r="E80" s="78"/>
      <c r="F80" s="78"/>
      <c r="G80" s="78"/>
      <c r="H80" s="78"/>
      <c r="I80" s="78"/>
      <c r="J80" s="78"/>
      <c r="L80" s="174"/>
      <c r="M80" s="174"/>
      <c r="N80" s="174"/>
      <c r="O80" s="174"/>
      <c r="P80" s="174"/>
      <c r="Q80" s="174"/>
      <c r="R80" s="174"/>
      <c r="S80" s="174"/>
    </row>
    <row r="81" spans="1:19" ht="16.5" customHeight="1" x14ac:dyDescent="0.25">
      <c r="A81" s="162" t="s">
        <v>193</v>
      </c>
      <c r="B81" s="162"/>
      <c r="C81" s="162"/>
      <c r="D81" s="167"/>
      <c r="E81" s="135"/>
      <c r="F81" s="135"/>
      <c r="G81" s="135"/>
      <c r="H81" s="135"/>
      <c r="I81" s="144"/>
      <c r="J81" s="144"/>
    </row>
    <row r="82" spans="1:19" s="53" customFormat="1" ht="16.5" customHeight="1" thickBot="1" x14ac:dyDescent="0.3">
      <c r="A82" s="557" t="s">
        <v>194</v>
      </c>
      <c r="B82" s="557"/>
      <c r="C82" s="16"/>
      <c r="D82" s="16"/>
      <c r="E82" s="52"/>
      <c r="F82" s="52"/>
      <c r="G82" s="52"/>
      <c r="H82" s="16"/>
      <c r="I82" s="16"/>
      <c r="J82" s="16" t="s">
        <v>303</v>
      </c>
      <c r="L82" s="175"/>
      <c r="M82" s="175"/>
      <c r="N82" s="175"/>
      <c r="O82" s="175"/>
      <c r="P82" s="175"/>
      <c r="Q82" s="175"/>
      <c r="R82" s="175"/>
      <c r="S82" s="175"/>
    </row>
    <row r="83" spans="1:19" ht="48.75" thickBot="1" x14ac:dyDescent="0.3">
      <c r="A83" s="17" t="s">
        <v>78</v>
      </c>
      <c r="B83" s="18" t="s">
        <v>195</v>
      </c>
      <c r="C83" s="19" t="s">
        <v>322</v>
      </c>
      <c r="D83" s="19" t="s">
        <v>326</v>
      </c>
      <c r="E83" s="19" t="s">
        <v>295</v>
      </c>
      <c r="F83" s="19" t="s">
        <v>296</v>
      </c>
      <c r="G83" s="19" t="s">
        <v>297</v>
      </c>
      <c r="H83" s="19" t="s">
        <v>296</v>
      </c>
      <c r="I83" s="19" t="s">
        <v>320</v>
      </c>
      <c r="J83" s="19" t="s">
        <v>321</v>
      </c>
    </row>
    <row r="84" spans="1:19" s="23" customFormat="1" ht="12" customHeight="1" thickBot="1" x14ac:dyDescent="0.25">
      <c r="A84" s="10">
        <v>1</v>
      </c>
      <c r="B84" s="54">
        <v>2</v>
      </c>
      <c r="C84" s="55">
        <v>3</v>
      </c>
      <c r="D84" s="55">
        <v>3</v>
      </c>
      <c r="E84" s="55">
        <v>3</v>
      </c>
      <c r="F84" s="55">
        <v>3</v>
      </c>
      <c r="G84" s="55">
        <v>3</v>
      </c>
      <c r="H84" s="55">
        <v>3</v>
      </c>
      <c r="I84" s="55">
        <v>3</v>
      </c>
      <c r="J84" s="55">
        <v>3</v>
      </c>
      <c r="L84" s="173"/>
      <c r="M84" s="173"/>
      <c r="N84" s="173"/>
      <c r="O84" s="173"/>
      <c r="P84" s="173"/>
      <c r="Q84" s="173"/>
      <c r="R84" s="173"/>
      <c r="S84" s="173"/>
    </row>
    <row r="85" spans="1:19" ht="12" customHeight="1" thickBot="1" x14ac:dyDescent="0.3">
      <c r="A85" s="56" t="s">
        <v>1</v>
      </c>
      <c r="B85" s="181" t="s">
        <v>196</v>
      </c>
      <c r="C85" s="182">
        <f>SUM(C86:C90)</f>
        <v>97777984</v>
      </c>
      <c r="D85" s="182">
        <f t="shared" ref="D85:H85" si="59">SUM(D86:D90)</f>
        <v>103461246</v>
      </c>
      <c r="E85" s="182">
        <f t="shared" si="59"/>
        <v>874082</v>
      </c>
      <c r="F85" s="182">
        <f t="shared" si="59"/>
        <v>104335328</v>
      </c>
      <c r="G85" s="182">
        <f t="shared" si="59"/>
        <v>0</v>
      </c>
      <c r="H85" s="182">
        <f t="shared" si="59"/>
        <v>104335328</v>
      </c>
      <c r="I85" s="58">
        <f t="shared" ref="I85" si="60">SUM(I86:I90)</f>
        <v>97172801</v>
      </c>
      <c r="J85" s="156">
        <f t="shared" ref="J85:J100" si="61">I85/F85*100</f>
        <v>93.13508939177342</v>
      </c>
    </row>
    <row r="86" spans="1:19" ht="12" customHeight="1" x14ac:dyDescent="0.25">
      <c r="A86" s="59" t="s">
        <v>2</v>
      </c>
      <c r="B86" s="60" t="s">
        <v>33</v>
      </c>
      <c r="C86" s="29">
        <v>53764000</v>
      </c>
      <c r="D86" s="40">
        <v>58667949</v>
      </c>
      <c r="E86" s="40">
        <f t="shared" ref="E86:E90" si="62">F86-D86</f>
        <v>898153</v>
      </c>
      <c r="F86" s="29">
        <v>59566102</v>
      </c>
      <c r="G86" s="29"/>
      <c r="H86" s="29">
        <f t="shared" ref="H86:H90" si="63">SUM(F86:G86)</f>
        <v>59566102</v>
      </c>
      <c r="I86" s="61">
        <v>59541680</v>
      </c>
      <c r="J86" s="157">
        <f t="shared" si="61"/>
        <v>99.95900017093615</v>
      </c>
      <c r="L86" s="172" t="e">
        <f>#REF!+#REF!</f>
        <v>#REF!</v>
      </c>
      <c r="M86" s="172" t="e">
        <f>#REF!+#REF!</f>
        <v>#REF!</v>
      </c>
      <c r="N86" s="172" t="e">
        <f>#REF!+#REF!</f>
        <v>#REF!</v>
      </c>
      <c r="O86" s="172" t="e">
        <f>#REF!+#REF!</f>
        <v>#REF!</v>
      </c>
      <c r="P86" s="172" t="e">
        <f>#REF!+#REF!</f>
        <v>#REF!</v>
      </c>
      <c r="Q86" s="172" t="e">
        <f>#REF!+#REF!</f>
        <v>#REF!</v>
      </c>
      <c r="R86" s="172" t="e">
        <f>#REF!+#REF!</f>
        <v>#REF!</v>
      </c>
    </row>
    <row r="87" spans="1:19" ht="12" customHeight="1" x14ac:dyDescent="0.25">
      <c r="A87" s="30" t="s">
        <v>3</v>
      </c>
      <c r="B87" s="2" t="s">
        <v>34</v>
      </c>
      <c r="C87" s="32">
        <v>10974000</v>
      </c>
      <c r="D87" s="38">
        <v>11555313</v>
      </c>
      <c r="E87" s="38">
        <f t="shared" si="62"/>
        <v>163413</v>
      </c>
      <c r="F87" s="32">
        <v>11718726</v>
      </c>
      <c r="G87" s="32"/>
      <c r="H87" s="32">
        <f t="shared" si="63"/>
        <v>11718726</v>
      </c>
      <c r="I87" s="32">
        <v>11312097</v>
      </c>
      <c r="J87" s="147">
        <f t="shared" si="61"/>
        <v>96.53009209362861</v>
      </c>
      <c r="L87" s="172" t="e">
        <f>#REF!+#REF!</f>
        <v>#REF!</v>
      </c>
      <c r="M87" s="172" t="e">
        <f>#REF!+#REF!</f>
        <v>#REF!</v>
      </c>
      <c r="N87" s="172" t="e">
        <f>#REF!+#REF!</f>
        <v>#REF!</v>
      </c>
      <c r="O87" s="172" t="e">
        <f>#REF!+#REF!</f>
        <v>#REF!</v>
      </c>
      <c r="P87" s="172" t="e">
        <f>#REF!+#REF!</f>
        <v>#REF!</v>
      </c>
      <c r="Q87" s="172" t="e">
        <f>#REF!+#REF!</f>
        <v>#REF!</v>
      </c>
    </row>
    <row r="88" spans="1:19" ht="12" customHeight="1" x14ac:dyDescent="0.25">
      <c r="A88" s="30" t="s">
        <v>4</v>
      </c>
      <c r="B88" s="2" t="s">
        <v>35</v>
      </c>
      <c r="C88" s="36">
        <v>25873984</v>
      </c>
      <c r="D88" s="38">
        <v>26071984</v>
      </c>
      <c r="E88" s="38">
        <f t="shared" si="62"/>
        <v>-187484</v>
      </c>
      <c r="F88" s="36">
        <v>25884500</v>
      </c>
      <c r="G88" s="36"/>
      <c r="H88" s="36">
        <f t="shared" si="63"/>
        <v>25884500</v>
      </c>
      <c r="I88" s="36">
        <v>24019024</v>
      </c>
      <c r="J88" s="148">
        <f t="shared" si="61"/>
        <v>92.793076937935822</v>
      </c>
      <c r="L88" s="172" t="e">
        <f>#REF!+#REF!</f>
        <v>#REF!</v>
      </c>
      <c r="M88" s="172" t="e">
        <f>#REF!+#REF!</f>
        <v>#REF!</v>
      </c>
      <c r="N88" s="172" t="e">
        <f>#REF!+#REF!</f>
        <v>#REF!</v>
      </c>
      <c r="O88" s="172" t="e">
        <f>#REF!+#REF!</f>
        <v>#REF!</v>
      </c>
      <c r="P88" s="172" t="e">
        <f>#REF!+#REF!</f>
        <v>#REF!</v>
      </c>
      <c r="Q88" s="172" t="e">
        <f>#REF!+#REF!</f>
        <v>#REF!</v>
      </c>
    </row>
    <row r="89" spans="1:19" ht="12" customHeight="1" x14ac:dyDescent="0.25">
      <c r="A89" s="30" t="s">
        <v>5</v>
      </c>
      <c r="B89" s="62" t="s">
        <v>36</v>
      </c>
      <c r="C89" s="36">
        <v>0</v>
      </c>
      <c r="D89" s="38">
        <v>0</v>
      </c>
      <c r="E89" s="38">
        <f t="shared" si="62"/>
        <v>0</v>
      </c>
      <c r="F89" s="36">
        <v>0</v>
      </c>
      <c r="G89" s="36"/>
      <c r="H89" s="36">
        <f t="shared" si="63"/>
        <v>0</v>
      </c>
      <c r="I89" s="36"/>
      <c r="J89" s="148"/>
      <c r="L89" s="172" t="e">
        <f>#REF!+#REF!</f>
        <v>#REF!</v>
      </c>
      <c r="M89" s="172" t="e">
        <f>#REF!+#REF!</f>
        <v>#REF!</v>
      </c>
      <c r="N89" s="172" t="e">
        <f>#REF!+#REF!</f>
        <v>#REF!</v>
      </c>
      <c r="O89" s="172" t="e">
        <f>#REF!+#REF!</f>
        <v>#REF!</v>
      </c>
      <c r="P89" s="172" t="e">
        <f>#REF!+#REF!</f>
        <v>#REF!</v>
      </c>
      <c r="Q89" s="172" t="e">
        <f>#REF!+#REF!</f>
        <v>#REF!</v>
      </c>
    </row>
    <row r="90" spans="1:19" ht="12" customHeight="1" thickBot="1" x14ac:dyDescent="0.3">
      <c r="A90" s="30" t="s">
        <v>197</v>
      </c>
      <c r="B90" s="63" t="s">
        <v>37</v>
      </c>
      <c r="C90" s="36">
        <v>7166000</v>
      </c>
      <c r="D90" s="40">
        <v>7166000</v>
      </c>
      <c r="E90" s="40">
        <f t="shared" si="62"/>
        <v>0</v>
      </c>
      <c r="F90" s="36">
        <v>7166000</v>
      </c>
      <c r="G90" s="36"/>
      <c r="H90" s="36">
        <f t="shared" si="63"/>
        <v>7166000</v>
      </c>
      <c r="I90" s="36">
        <v>2300000</v>
      </c>
      <c r="J90" s="148">
        <f t="shared" si="61"/>
        <v>32.096008931063352</v>
      </c>
      <c r="L90" s="172" t="e">
        <f>#REF!+#REF!</f>
        <v>#REF!</v>
      </c>
      <c r="M90" s="172" t="e">
        <f>#REF!+#REF!</f>
        <v>#REF!</v>
      </c>
      <c r="N90" s="172" t="e">
        <f>#REF!+#REF!</f>
        <v>#REF!</v>
      </c>
      <c r="O90" s="172" t="e">
        <f>#REF!+#REF!</f>
        <v>#REF!</v>
      </c>
      <c r="P90" s="172" t="e">
        <f>#REF!+#REF!</f>
        <v>#REF!</v>
      </c>
      <c r="Q90" s="172" t="e">
        <f>#REF!+#REF!</f>
        <v>#REF!</v>
      </c>
    </row>
    <row r="91" spans="1:19" ht="12" customHeight="1" thickBot="1" x14ac:dyDescent="0.3">
      <c r="A91" s="24" t="s">
        <v>6</v>
      </c>
      <c r="B91" s="65" t="s">
        <v>198</v>
      </c>
      <c r="C91" s="11">
        <f>+C92+C94+C96</f>
        <v>997000</v>
      </c>
      <c r="D91" s="11">
        <f t="shared" ref="D91:H91" si="64">+D92+D94+D96</f>
        <v>802500</v>
      </c>
      <c r="E91" s="11">
        <f t="shared" si="64"/>
        <v>9147984</v>
      </c>
      <c r="F91" s="11">
        <f t="shared" si="64"/>
        <v>9950484</v>
      </c>
      <c r="G91" s="11">
        <f t="shared" si="64"/>
        <v>0</v>
      </c>
      <c r="H91" s="11">
        <f t="shared" si="64"/>
        <v>9950484</v>
      </c>
      <c r="I91" s="11">
        <f t="shared" ref="I91" si="65">+I92+I94+I96</f>
        <v>5385427</v>
      </c>
      <c r="J91" s="149">
        <f t="shared" si="61"/>
        <v>54.122261791486729</v>
      </c>
    </row>
    <row r="92" spans="1:19" ht="12" customHeight="1" x14ac:dyDescent="0.25">
      <c r="A92" s="27" t="s">
        <v>7</v>
      </c>
      <c r="B92" s="2" t="s">
        <v>38</v>
      </c>
      <c r="C92" s="29">
        <v>997000</v>
      </c>
      <c r="D92" s="29">
        <v>802500</v>
      </c>
      <c r="E92" s="29">
        <f t="shared" ref="E92:E96" si="66">F92-D92</f>
        <v>9147984</v>
      </c>
      <c r="F92" s="29">
        <v>9950484</v>
      </c>
      <c r="G92" s="29"/>
      <c r="H92" s="29">
        <f t="shared" ref="H92:H96" si="67">SUM(F92:G92)</f>
        <v>9950484</v>
      </c>
      <c r="I92" s="29">
        <v>5385427</v>
      </c>
      <c r="J92" s="146">
        <f t="shared" si="61"/>
        <v>54.122261791486729</v>
      </c>
      <c r="L92" s="172" t="e">
        <f>#REF!+#REF!</f>
        <v>#REF!</v>
      </c>
      <c r="M92" s="172" t="e">
        <f>#REF!+#REF!</f>
        <v>#REF!</v>
      </c>
      <c r="N92" s="172" t="e">
        <f>#REF!+#REF!</f>
        <v>#REF!</v>
      </c>
      <c r="O92" s="172" t="e">
        <f>#REF!+#REF!</f>
        <v>#REF!</v>
      </c>
      <c r="P92" s="172" t="e">
        <f>#REF!+#REF!</f>
        <v>#REF!</v>
      </c>
      <c r="Q92" s="172" t="e">
        <f>#REF!+#REF!</f>
        <v>#REF!</v>
      </c>
    </row>
    <row r="93" spans="1:19" ht="12" customHeight="1" x14ac:dyDescent="0.25">
      <c r="A93" s="27" t="s">
        <v>9</v>
      </c>
      <c r="B93" s="66" t="s">
        <v>199</v>
      </c>
      <c r="C93" s="29"/>
      <c r="D93" s="29">
        <v>0</v>
      </c>
      <c r="E93" s="29">
        <f t="shared" si="66"/>
        <v>0</v>
      </c>
      <c r="F93" s="29">
        <v>0</v>
      </c>
      <c r="G93" s="29"/>
      <c r="H93" s="29">
        <f t="shared" si="67"/>
        <v>0</v>
      </c>
      <c r="I93" s="29"/>
      <c r="J93" s="146"/>
    </row>
    <row r="94" spans="1:19" ht="12" customHeight="1" x14ac:dyDescent="0.25">
      <c r="A94" s="27" t="s">
        <v>10</v>
      </c>
      <c r="B94" s="66" t="s">
        <v>39</v>
      </c>
      <c r="C94" s="32"/>
      <c r="D94" s="32">
        <v>0</v>
      </c>
      <c r="E94" s="32">
        <f t="shared" si="66"/>
        <v>0</v>
      </c>
      <c r="F94" s="32">
        <v>0</v>
      </c>
      <c r="G94" s="32"/>
      <c r="H94" s="32">
        <f t="shared" si="67"/>
        <v>0</v>
      </c>
      <c r="I94" s="32"/>
      <c r="J94" s="147"/>
    </row>
    <row r="95" spans="1:19" ht="12" customHeight="1" x14ac:dyDescent="0.25">
      <c r="A95" s="27" t="s">
        <v>11</v>
      </c>
      <c r="B95" s="66" t="s">
        <v>200</v>
      </c>
      <c r="C95" s="12"/>
      <c r="D95" s="12">
        <v>0</v>
      </c>
      <c r="E95" s="12">
        <f t="shared" si="66"/>
        <v>0</v>
      </c>
      <c r="F95" s="12">
        <v>0</v>
      </c>
      <c r="G95" s="12"/>
      <c r="H95" s="12">
        <f t="shared" si="67"/>
        <v>0</v>
      </c>
      <c r="I95" s="12"/>
      <c r="J95" s="158"/>
    </row>
    <row r="96" spans="1:19" ht="12" customHeight="1" thickBot="1" x14ac:dyDescent="0.3">
      <c r="A96" s="27" t="s">
        <v>84</v>
      </c>
      <c r="B96" s="67" t="s">
        <v>201</v>
      </c>
      <c r="C96" s="12"/>
      <c r="D96" s="12">
        <v>0</v>
      </c>
      <c r="E96" s="12">
        <f t="shared" si="66"/>
        <v>0</v>
      </c>
      <c r="F96" s="12">
        <v>0</v>
      </c>
      <c r="G96" s="12"/>
      <c r="H96" s="12">
        <f t="shared" si="67"/>
        <v>0</v>
      </c>
      <c r="I96" s="12"/>
      <c r="J96" s="158"/>
    </row>
    <row r="97" spans="1:10" ht="12" customHeight="1" thickBot="1" x14ac:dyDescent="0.3">
      <c r="A97" s="24" t="s">
        <v>12</v>
      </c>
      <c r="B97" s="5" t="s">
        <v>202</v>
      </c>
      <c r="C97" s="11">
        <f>+C98+C99</f>
        <v>0</v>
      </c>
      <c r="D97" s="11">
        <v>0</v>
      </c>
      <c r="E97" s="11">
        <f t="shared" ref="E97" si="68">+E98+E99</f>
        <v>0</v>
      </c>
      <c r="F97" s="11">
        <v>0</v>
      </c>
      <c r="G97" s="11">
        <f t="shared" ref="G97:H97" si="69">+G98+G99</f>
        <v>0</v>
      </c>
      <c r="H97" s="11">
        <f t="shared" si="69"/>
        <v>0</v>
      </c>
      <c r="I97" s="11">
        <f t="shared" ref="I97" si="70">+I98+I99</f>
        <v>0</v>
      </c>
      <c r="J97" s="149"/>
    </row>
    <row r="98" spans="1:10" ht="12" customHeight="1" x14ac:dyDescent="0.25">
      <c r="A98" s="27" t="s">
        <v>89</v>
      </c>
      <c r="B98" s="4" t="s">
        <v>203</v>
      </c>
      <c r="C98" s="29"/>
      <c r="D98" s="29">
        <v>0</v>
      </c>
      <c r="E98" s="29">
        <f t="shared" ref="E98:E99" si="71">F98-D98</f>
        <v>0</v>
      </c>
      <c r="F98" s="29">
        <v>0</v>
      </c>
      <c r="G98" s="29"/>
      <c r="H98" s="29">
        <f t="shared" ref="H98:H99" si="72">SUM(F98:G98)</f>
        <v>0</v>
      </c>
      <c r="I98" s="29"/>
      <c r="J98" s="146"/>
    </row>
    <row r="99" spans="1:10" ht="12" customHeight="1" thickBot="1" x14ac:dyDescent="0.3">
      <c r="A99" s="33" t="s">
        <v>91</v>
      </c>
      <c r="B99" s="66" t="s">
        <v>204</v>
      </c>
      <c r="C99" s="36"/>
      <c r="D99" s="36">
        <v>0</v>
      </c>
      <c r="E99" s="36">
        <f t="shared" si="71"/>
        <v>0</v>
      </c>
      <c r="F99" s="36">
        <v>0</v>
      </c>
      <c r="G99" s="36"/>
      <c r="H99" s="36">
        <f t="shared" si="72"/>
        <v>0</v>
      </c>
      <c r="I99" s="36"/>
      <c r="J99" s="148"/>
    </row>
    <row r="100" spans="1:10" ht="12" customHeight="1" thickBot="1" x14ac:dyDescent="0.3">
      <c r="A100" s="24" t="s">
        <v>14</v>
      </c>
      <c r="B100" s="5" t="s">
        <v>72</v>
      </c>
      <c r="C100" s="11">
        <f>+C85+C91+C97</f>
        <v>98774984</v>
      </c>
      <c r="D100" s="11">
        <f t="shared" ref="D100:H100" si="73">+D85+D91+D97</f>
        <v>104263746</v>
      </c>
      <c r="E100" s="11">
        <f t="shared" si="73"/>
        <v>10022066</v>
      </c>
      <c r="F100" s="11">
        <f t="shared" si="73"/>
        <v>114285812</v>
      </c>
      <c r="G100" s="11">
        <f t="shared" si="73"/>
        <v>0</v>
      </c>
      <c r="H100" s="11">
        <f t="shared" si="73"/>
        <v>114285812</v>
      </c>
      <c r="I100" s="11">
        <f t="shared" ref="I100" si="74">+I85+I91+I97</f>
        <v>102558228</v>
      </c>
      <c r="J100" s="149">
        <f t="shared" si="61"/>
        <v>89.738372773691282</v>
      </c>
    </row>
    <row r="101" spans="1:10" ht="12" customHeight="1" thickBot="1" x14ac:dyDescent="0.3">
      <c r="A101" s="24" t="s">
        <v>18</v>
      </c>
      <c r="B101" s="5" t="s">
        <v>41</v>
      </c>
      <c r="C101" s="11">
        <f>+C102+C103+C104</f>
        <v>0</v>
      </c>
      <c r="D101" s="11">
        <f t="shared" ref="D101:H101" si="75">+D102+D103+D104</f>
        <v>0</v>
      </c>
      <c r="E101" s="11">
        <f t="shared" si="75"/>
        <v>0</v>
      </c>
      <c r="F101" s="11">
        <f t="shared" si="75"/>
        <v>0</v>
      </c>
      <c r="G101" s="11">
        <f t="shared" si="75"/>
        <v>0</v>
      </c>
      <c r="H101" s="11">
        <f t="shared" si="75"/>
        <v>0</v>
      </c>
      <c r="I101" s="11">
        <f t="shared" ref="I101" si="76">+I102+I103+I104</f>
        <v>0</v>
      </c>
      <c r="J101" s="149"/>
    </row>
    <row r="102" spans="1:10" ht="12" customHeight="1" x14ac:dyDescent="0.25">
      <c r="A102" s="27" t="s">
        <v>19</v>
      </c>
      <c r="B102" s="4" t="s">
        <v>42</v>
      </c>
      <c r="C102" s="12"/>
      <c r="D102" s="12">
        <v>0</v>
      </c>
      <c r="E102" s="12">
        <f t="shared" ref="E102:E104" si="77">F102-D102</f>
        <v>0</v>
      </c>
      <c r="F102" s="12">
        <v>0</v>
      </c>
      <c r="G102" s="12"/>
      <c r="H102" s="12">
        <f t="shared" ref="H102:H104" si="78">SUM(F102:G102)</f>
        <v>0</v>
      </c>
      <c r="I102" s="12"/>
      <c r="J102" s="158"/>
    </row>
    <row r="103" spans="1:10" ht="12" customHeight="1" x14ac:dyDescent="0.25">
      <c r="A103" s="27" t="s">
        <v>21</v>
      </c>
      <c r="B103" s="4" t="s">
        <v>43</v>
      </c>
      <c r="C103" s="12"/>
      <c r="D103" s="12">
        <v>0</v>
      </c>
      <c r="E103" s="12">
        <f t="shared" si="77"/>
        <v>0</v>
      </c>
      <c r="F103" s="12">
        <v>0</v>
      </c>
      <c r="G103" s="12"/>
      <c r="H103" s="12">
        <f t="shared" si="78"/>
        <v>0</v>
      </c>
      <c r="I103" s="12"/>
      <c r="J103" s="158"/>
    </row>
    <row r="104" spans="1:10" ht="12" customHeight="1" thickBot="1" x14ac:dyDescent="0.3">
      <c r="A104" s="64" t="s">
        <v>23</v>
      </c>
      <c r="B104" s="13" t="s">
        <v>44</v>
      </c>
      <c r="C104" s="12"/>
      <c r="D104" s="12">
        <v>0</v>
      </c>
      <c r="E104" s="12">
        <f t="shared" si="77"/>
        <v>0</v>
      </c>
      <c r="F104" s="12">
        <v>0</v>
      </c>
      <c r="G104" s="12"/>
      <c r="H104" s="12">
        <f t="shared" si="78"/>
        <v>0</v>
      </c>
      <c r="I104" s="12"/>
      <c r="J104" s="158"/>
    </row>
    <row r="105" spans="1:10" ht="12" customHeight="1" thickBot="1" x14ac:dyDescent="0.3">
      <c r="A105" s="24" t="s">
        <v>25</v>
      </c>
      <c r="B105" s="5" t="s">
        <v>45</v>
      </c>
      <c r="C105" s="11">
        <f>+C106+C107+C108+C109</f>
        <v>0</v>
      </c>
      <c r="D105" s="11">
        <v>0</v>
      </c>
      <c r="E105" s="11">
        <f t="shared" ref="E105:H105" si="79">+E106+E107+E108+E109</f>
        <v>0</v>
      </c>
      <c r="F105" s="11">
        <v>0</v>
      </c>
      <c r="G105" s="11">
        <f t="shared" si="79"/>
        <v>0</v>
      </c>
      <c r="H105" s="11">
        <f t="shared" si="79"/>
        <v>0</v>
      </c>
      <c r="I105" s="11">
        <f t="shared" ref="I105" si="80">+I106+I107+I108+I109</f>
        <v>0</v>
      </c>
      <c r="J105" s="149"/>
    </row>
    <row r="106" spans="1:10" ht="12" customHeight="1" x14ac:dyDescent="0.25">
      <c r="A106" s="27" t="s">
        <v>46</v>
      </c>
      <c r="B106" s="4" t="s">
        <v>47</v>
      </c>
      <c r="C106" s="12"/>
      <c r="D106" s="12">
        <v>0</v>
      </c>
      <c r="E106" s="12">
        <f t="shared" ref="E106:E109" si="81">F106-D106</f>
        <v>0</v>
      </c>
      <c r="F106" s="12">
        <v>0</v>
      </c>
      <c r="G106" s="12"/>
      <c r="H106" s="12">
        <f t="shared" ref="H106:H109" si="82">SUM(F106:G106)</f>
        <v>0</v>
      </c>
      <c r="I106" s="12"/>
      <c r="J106" s="158"/>
    </row>
    <row r="107" spans="1:10" ht="12" customHeight="1" x14ac:dyDescent="0.25">
      <c r="A107" s="27" t="s">
        <v>48</v>
      </c>
      <c r="B107" s="4" t="s">
        <v>49</v>
      </c>
      <c r="C107" s="12"/>
      <c r="D107" s="12">
        <v>0</v>
      </c>
      <c r="E107" s="12">
        <f t="shared" si="81"/>
        <v>0</v>
      </c>
      <c r="F107" s="12">
        <v>0</v>
      </c>
      <c r="G107" s="12"/>
      <c r="H107" s="12">
        <f t="shared" si="82"/>
        <v>0</v>
      </c>
      <c r="I107" s="12"/>
      <c r="J107" s="158"/>
    </row>
    <row r="108" spans="1:10" ht="12" customHeight="1" x14ac:dyDescent="0.25">
      <c r="A108" s="27" t="s">
        <v>50</v>
      </c>
      <c r="B108" s="4" t="s">
        <v>51</v>
      </c>
      <c r="C108" s="12"/>
      <c r="D108" s="12">
        <v>0</v>
      </c>
      <c r="E108" s="12">
        <f t="shared" si="81"/>
        <v>0</v>
      </c>
      <c r="F108" s="12">
        <v>0</v>
      </c>
      <c r="G108" s="12"/>
      <c r="H108" s="12">
        <f t="shared" si="82"/>
        <v>0</v>
      </c>
      <c r="I108" s="12"/>
      <c r="J108" s="158"/>
    </row>
    <row r="109" spans="1:10" ht="12" customHeight="1" thickBot="1" x14ac:dyDescent="0.3">
      <c r="A109" s="64" t="s">
        <v>52</v>
      </c>
      <c r="B109" s="13" t="s">
        <v>53</v>
      </c>
      <c r="C109" s="12"/>
      <c r="D109" s="12">
        <v>0</v>
      </c>
      <c r="E109" s="12">
        <f t="shared" si="81"/>
        <v>0</v>
      </c>
      <c r="F109" s="12">
        <v>0</v>
      </c>
      <c r="G109" s="12"/>
      <c r="H109" s="12">
        <f t="shared" si="82"/>
        <v>0</v>
      </c>
      <c r="I109" s="12"/>
      <c r="J109" s="158"/>
    </row>
    <row r="110" spans="1:10" ht="12" customHeight="1" thickBot="1" x14ac:dyDescent="0.3">
      <c r="A110" s="24" t="s">
        <v>27</v>
      </c>
      <c r="B110" s="5" t="s">
        <v>54</v>
      </c>
      <c r="C110" s="14">
        <f>+C111+C112+C114+C115+C113</f>
        <v>0</v>
      </c>
      <c r="D110" s="14">
        <v>0</v>
      </c>
      <c r="E110" s="14">
        <f t="shared" ref="E110:J110" si="83">+E111+E112+E114+E115+E113</f>
        <v>0</v>
      </c>
      <c r="F110" s="14">
        <v>0</v>
      </c>
      <c r="G110" s="14">
        <f t="shared" si="83"/>
        <v>0</v>
      </c>
      <c r="H110" s="14">
        <f t="shared" si="83"/>
        <v>0</v>
      </c>
      <c r="I110" s="14">
        <f t="shared" si="83"/>
        <v>0</v>
      </c>
      <c r="J110" s="14">
        <f t="shared" si="83"/>
        <v>0</v>
      </c>
    </row>
    <row r="111" spans="1:10" ht="12" customHeight="1" x14ac:dyDescent="0.25">
      <c r="A111" s="27" t="s">
        <v>55</v>
      </c>
      <c r="B111" s="4" t="s">
        <v>56</v>
      </c>
      <c r="C111" s="12"/>
      <c r="D111" s="12">
        <v>0</v>
      </c>
      <c r="E111" s="12">
        <f t="shared" ref="E111:E115" si="84">F111-D111</f>
        <v>0</v>
      </c>
      <c r="F111" s="12">
        <v>0</v>
      </c>
      <c r="G111" s="12"/>
      <c r="H111" s="12">
        <f t="shared" ref="H111:H115" si="85">SUM(F111:G111)</f>
        <v>0</v>
      </c>
      <c r="I111" s="12"/>
      <c r="J111" s="158"/>
    </row>
    <row r="112" spans="1:10" ht="12" customHeight="1" x14ac:dyDescent="0.25">
      <c r="A112" s="27" t="s">
        <v>57</v>
      </c>
      <c r="B112" s="4" t="s">
        <v>58</v>
      </c>
      <c r="C112" s="12"/>
      <c r="D112" s="12">
        <v>0</v>
      </c>
      <c r="E112" s="12">
        <f t="shared" si="84"/>
        <v>0</v>
      </c>
      <c r="F112" s="12">
        <v>0</v>
      </c>
      <c r="G112" s="12"/>
      <c r="H112" s="12">
        <f t="shared" si="85"/>
        <v>0</v>
      </c>
      <c r="I112" s="12"/>
      <c r="J112" s="158"/>
    </row>
    <row r="113" spans="1:19" ht="12" customHeight="1" x14ac:dyDescent="0.25">
      <c r="A113" s="27" t="s">
        <v>59</v>
      </c>
      <c r="B113" s="4" t="s">
        <v>74</v>
      </c>
      <c r="C113" s="12"/>
      <c r="D113" s="12">
        <v>0</v>
      </c>
      <c r="E113" s="12">
        <f t="shared" si="84"/>
        <v>0</v>
      </c>
      <c r="F113" s="12">
        <v>0</v>
      </c>
      <c r="G113" s="12"/>
      <c r="H113" s="12">
        <f t="shared" si="85"/>
        <v>0</v>
      </c>
      <c r="I113" s="12"/>
      <c r="J113" s="158"/>
    </row>
    <row r="114" spans="1:19" ht="12" customHeight="1" x14ac:dyDescent="0.25">
      <c r="A114" s="27" t="s">
        <v>61</v>
      </c>
      <c r="B114" s="4" t="s">
        <v>60</v>
      </c>
      <c r="C114" s="12"/>
      <c r="D114" s="12">
        <v>0</v>
      </c>
      <c r="E114" s="12">
        <f t="shared" si="84"/>
        <v>0</v>
      </c>
      <c r="F114" s="12">
        <v>0</v>
      </c>
      <c r="G114" s="12"/>
      <c r="H114" s="12">
        <f t="shared" si="85"/>
        <v>0</v>
      </c>
      <c r="I114" s="12"/>
      <c r="J114" s="158"/>
    </row>
    <row r="115" spans="1:19" ht="12" customHeight="1" thickBot="1" x14ac:dyDescent="0.3">
      <c r="A115" s="64" t="s">
        <v>73</v>
      </c>
      <c r="B115" s="13" t="s">
        <v>62</v>
      </c>
      <c r="C115" s="12"/>
      <c r="D115" s="12">
        <v>0</v>
      </c>
      <c r="E115" s="12">
        <f t="shared" si="84"/>
        <v>0</v>
      </c>
      <c r="F115" s="12">
        <v>0</v>
      </c>
      <c r="G115" s="12"/>
      <c r="H115" s="12">
        <f t="shared" si="85"/>
        <v>0</v>
      </c>
      <c r="I115" s="12"/>
      <c r="J115" s="158"/>
    </row>
    <row r="116" spans="1:19" ht="12" customHeight="1" thickBot="1" x14ac:dyDescent="0.3">
      <c r="A116" s="24" t="s">
        <v>28</v>
      </c>
      <c r="B116" s="5" t="s">
        <v>63</v>
      </c>
      <c r="C116" s="68">
        <f>+C117+C118+C119+C120</f>
        <v>0</v>
      </c>
      <c r="D116" s="68">
        <v>0</v>
      </c>
      <c r="E116" s="68">
        <f t="shared" ref="E116:H116" si="86">+E117+E118+E119+E120</f>
        <v>0</v>
      </c>
      <c r="F116" s="68">
        <v>0</v>
      </c>
      <c r="G116" s="68">
        <f t="shared" si="86"/>
        <v>0</v>
      </c>
      <c r="H116" s="68">
        <f t="shared" si="86"/>
        <v>0</v>
      </c>
      <c r="I116" s="68">
        <f t="shared" ref="I116" si="87">+I117+I118+I119+I120</f>
        <v>0</v>
      </c>
      <c r="J116" s="159"/>
    </row>
    <row r="117" spans="1:19" ht="12" customHeight="1" x14ac:dyDescent="0.25">
      <c r="A117" s="27" t="s">
        <v>64</v>
      </c>
      <c r="B117" s="4" t="s">
        <v>65</v>
      </c>
      <c r="C117" s="12"/>
      <c r="D117" s="12">
        <v>0</v>
      </c>
      <c r="E117" s="12">
        <f t="shared" ref="E117:E120" si="88">F117-D117</f>
        <v>0</v>
      </c>
      <c r="F117" s="12">
        <v>0</v>
      </c>
      <c r="G117" s="12"/>
      <c r="H117" s="12">
        <f t="shared" ref="H117:H120" si="89">SUM(F117:G117)</f>
        <v>0</v>
      </c>
      <c r="I117" s="12"/>
      <c r="J117" s="158"/>
    </row>
    <row r="118" spans="1:19" ht="12" customHeight="1" x14ac:dyDescent="0.25">
      <c r="A118" s="27" t="s">
        <v>66</v>
      </c>
      <c r="B118" s="4" t="s">
        <v>67</v>
      </c>
      <c r="C118" s="12"/>
      <c r="D118" s="12">
        <v>0</v>
      </c>
      <c r="E118" s="12">
        <f t="shared" si="88"/>
        <v>0</v>
      </c>
      <c r="F118" s="12">
        <v>0</v>
      </c>
      <c r="G118" s="12"/>
      <c r="H118" s="12">
        <f t="shared" si="89"/>
        <v>0</v>
      </c>
      <c r="I118" s="12"/>
      <c r="J118" s="158"/>
    </row>
    <row r="119" spans="1:19" ht="12" customHeight="1" x14ac:dyDescent="0.25">
      <c r="A119" s="27" t="s">
        <v>68</v>
      </c>
      <c r="B119" s="4" t="s">
        <v>69</v>
      </c>
      <c r="C119" s="12"/>
      <c r="D119" s="12">
        <v>0</v>
      </c>
      <c r="E119" s="12">
        <f t="shared" si="88"/>
        <v>0</v>
      </c>
      <c r="F119" s="12">
        <v>0</v>
      </c>
      <c r="G119" s="12"/>
      <c r="H119" s="12">
        <f t="shared" si="89"/>
        <v>0</v>
      </c>
      <c r="I119" s="12"/>
      <c r="J119" s="158"/>
    </row>
    <row r="120" spans="1:19" ht="12" customHeight="1" thickBot="1" x14ac:dyDescent="0.3">
      <c r="A120" s="64" t="s">
        <v>70</v>
      </c>
      <c r="B120" s="13" t="s">
        <v>71</v>
      </c>
      <c r="C120" s="138"/>
      <c r="D120" s="138">
        <v>0</v>
      </c>
      <c r="E120" s="12">
        <f t="shared" si="88"/>
        <v>0</v>
      </c>
      <c r="F120" s="12">
        <v>0</v>
      </c>
      <c r="G120" s="12"/>
      <c r="H120" s="12">
        <f t="shared" si="89"/>
        <v>0</v>
      </c>
      <c r="I120" s="12"/>
      <c r="J120" s="158"/>
    </row>
    <row r="121" spans="1:19" ht="12" customHeight="1" thickBot="1" x14ac:dyDescent="0.3">
      <c r="A121" s="140" t="s">
        <v>29</v>
      </c>
      <c r="B121" s="5" t="s">
        <v>298</v>
      </c>
      <c r="C121" s="141"/>
      <c r="D121" s="141"/>
      <c r="E121" s="141"/>
      <c r="F121" s="141"/>
      <c r="G121" s="141"/>
      <c r="H121" s="141"/>
      <c r="I121" s="137"/>
      <c r="J121" s="160"/>
    </row>
    <row r="122" spans="1:19" ht="15" customHeight="1" thickBot="1" x14ac:dyDescent="0.3">
      <c r="A122" s="24" t="s">
        <v>31</v>
      </c>
      <c r="B122" s="5" t="s">
        <v>299</v>
      </c>
      <c r="C122" s="69">
        <f>+C101+C105+C110+C116</f>
        <v>0</v>
      </c>
      <c r="D122" s="69">
        <v>0</v>
      </c>
      <c r="E122" s="69">
        <f t="shared" ref="E122:J122" si="90">+E101+E105+E110+E116</f>
        <v>0</v>
      </c>
      <c r="F122" s="69">
        <v>0</v>
      </c>
      <c r="G122" s="69">
        <f t="shared" si="90"/>
        <v>0</v>
      </c>
      <c r="H122" s="69">
        <f t="shared" si="90"/>
        <v>0</v>
      </c>
      <c r="I122" s="69">
        <f t="shared" si="90"/>
        <v>0</v>
      </c>
      <c r="J122" s="69">
        <f t="shared" si="90"/>
        <v>0</v>
      </c>
      <c r="K122" s="70"/>
      <c r="L122" s="176"/>
      <c r="M122" s="176"/>
      <c r="N122" s="176"/>
    </row>
    <row r="123" spans="1:19" s="26" customFormat="1" ht="12.95" customHeight="1" thickBot="1" x14ac:dyDescent="0.25">
      <c r="A123" s="72" t="s">
        <v>218</v>
      </c>
      <c r="B123" s="73" t="s">
        <v>300</v>
      </c>
      <c r="C123" s="69">
        <f>+C100+C122</f>
        <v>98774984</v>
      </c>
      <c r="D123" s="69">
        <f t="shared" ref="D123:H123" si="91">+D100+D122</f>
        <v>104263746</v>
      </c>
      <c r="E123" s="69">
        <f t="shared" si="91"/>
        <v>10022066</v>
      </c>
      <c r="F123" s="69">
        <f t="shared" si="91"/>
        <v>114285812</v>
      </c>
      <c r="G123" s="69">
        <f t="shared" si="91"/>
        <v>0</v>
      </c>
      <c r="H123" s="69">
        <f t="shared" si="91"/>
        <v>114285812</v>
      </c>
      <c r="I123" s="69">
        <f t="shared" ref="I123:J123" si="92">+I100+I122</f>
        <v>102558228</v>
      </c>
      <c r="J123" s="161">
        <f t="shared" si="92"/>
        <v>89.738372773691282</v>
      </c>
      <c r="L123" s="174"/>
      <c r="M123" s="174"/>
      <c r="N123" s="174"/>
      <c r="O123" s="174"/>
      <c r="P123" s="174"/>
      <c r="Q123" s="174"/>
      <c r="R123" s="174"/>
      <c r="S123" s="174"/>
    </row>
    <row r="124" spans="1:19" ht="7.5" customHeight="1" x14ac:dyDescent="0.25"/>
    <row r="125" spans="1:19" x14ac:dyDescent="0.25">
      <c r="A125" s="163" t="s">
        <v>205</v>
      </c>
      <c r="B125" s="163"/>
      <c r="C125" s="163"/>
      <c r="D125" s="168"/>
      <c r="E125" s="136"/>
      <c r="F125" s="136"/>
      <c r="G125" s="136"/>
      <c r="H125" s="136"/>
      <c r="I125" s="145"/>
      <c r="J125" s="145"/>
    </row>
    <row r="126" spans="1:19" ht="15" customHeight="1" thickBot="1" x14ac:dyDescent="0.3">
      <c r="A126" s="555" t="s">
        <v>206</v>
      </c>
      <c r="B126" s="555"/>
      <c r="C126" s="143" t="s">
        <v>303</v>
      </c>
      <c r="D126" s="143"/>
      <c r="E126" s="16"/>
      <c r="F126" s="16"/>
      <c r="G126" s="16"/>
      <c r="H126" s="16"/>
      <c r="I126" s="16"/>
      <c r="J126" s="16"/>
    </row>
    <row r="127" spans="1:19" ht="13.5" customHeight="1" thickBot="1" x14ac:dyDescent="0.3">
      <c r="A127" s="24">
        <v>1</v>
      </c>
      <c r="B127" s="65" t="s">
        <v>207</v>
      </c>
      <c r="C127" s="11">
        <f>+C55-C100</f>
        <v>-7829203</v>
      </c>
      <c r="D127" s="11">
        <f t="shared" ref="D127:I127" si="93">+D55-D100</f>
        <v>-7829203</v>
      </c>
      <c r="E127" s="11">
        <f t="shared" si="93"/>
        <v>0</v>
      </c>
      <c r="F127" s="11">
        <f t="shared" si="93"/>
        <v>-7829203</v>
      </c>
      <c r="G127" s="11">
        <f t="shared" si="93"/>
        <v>0</v>
      </c>
      <c r="H127" s="11">
        <f t="shared" si="93"/>
        <v>-7829203</v>
      </c>
      <c r="I127" s="11">
        <f t="shared" si="93"/>
        <v>-7829203</v>
      </c>
      <c r="J127" s="11">
        <f t="shared" ref="J127" si="94">+J55-J100</f>
        <v>-0.75467707848085297</v>
      </c>
    </row>
    <row r="128" spans="1:19" ht="27.75" customHeight="1" thickBot="1" x14ac:dyDescent="0.3">
      <c r="A128" s="24" t="s">
        <v>6</v>
      </c>
      <c r="B128" s="65" t="s">
        <v>208</v>
      </c>
      <c r="C128" s="11">
        <f>+C78-C122</f>
        <v>7829203</v>
      </c>
      <c r="D128" s="11">
        <f t="shared" ref="D128:I128" si="95">+D78-D122</f>
        <v>7829203</v>
      </c>
      <c r="E128" s="11">
        <f t="shared" si="95"/>
        <v>0</v>
      </c>
      <c r="F128" s="11">
        <f t="shared" si="95"/>
        <v>7829203</v>
      </c>
      <c r="G128" s="11">
        <f t="shared" si="95"/>
        <v>0</v>
      </c>
      <c r="H128" s="11">
        <f t="shared" si="95"/>
        <v>7829203</v>
      </c>
      <c r="I128" s="11">
        <f t="shared" si="95"/>
        <v>7829203</v>
      </c>
      <c r="J128" s="11">
        <f t="shared" ref="J128" si="96">+J78-J122</f>
        <v>0</v>
      </c>
    </row>
  </sheetData>
  <mergeCells count="4">
    <mergeCell ref="A126:B126"/>
    <mergeCell ref="A1:C1"/>
    <mergeCell ref="A2:B2"/>
    <mergeCell ref="A82:B8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fitToHeight="2" orientation="portrait" r:id="rId1"/>
  <headerFooter alignWithMargins="0">
    <oddHeader xml:space="preserve">&amp;C&amp;"Times New Roman CE,Félkövér"&amp;12VÖLGYSÉGI ÖNKORMÁNYZATOK TÁRSULÁSA
2019
. ÉVI KÖLTSÉGVETÉS ÖNKÉNT VÁLLALT FELADATAINAK ÖSSZEVONT MÉRLEGE&amp;R&amp;"Times New Roman CE,Félkövér dőlt" 1.3.melléklet </oddHeader>
  </headerFooter>
  <rowBreaks count="1" manualBreakCount="1">
    <brk id="79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N128"/>
  <sheetViews>
    <sheetView view="pageBreakPreview" topLeftCell="B10" zoomScaleNormal="120" zoomScaleSheetLayoutView="100" workbookViewId="0">
      <selection activeCell="I81" sqref="I81"/>
    </sheetView>
  </sheetViews>
  <sheetFormatPr defaultRowHeight="15.75" x14ac:dyDescent="0.25"/>
  <cols>
    <col min="1" max="1" width="8.140625" style="74" customWidth="1"/>
    <col min="2" max="2" width="74.42578125" style="74" customWidth="1"/>
    <col min="3" max="3" width="13" style="75" customWidth="1"/>
    <col min="4" max="5" width="13" style="75" hidden="1" customWidth="1"/>
    <col min="6" max="6" width="13" style="75" customWidth="1"/>
    <col min="7" max="8" width="13" style="75" hidden="1" customWidth="1"/>
    <col min="9" max="9" width="11.42578125" style="75" customWidth="1"/>
    <col min="10" max="10" width="8.85546875" style="75" customWidth="1"/>
    <col min="11" max="261" width="9.140625" style="15"/>
    <col min="262" max="262" width="8.140625" style="15" customWidth="1"/>
    <col min="263" max="263" width="78.5703125" style="15" customWidth="1"/>
    <col min="264" max="264" width="18.5703125" style="15" customWidth="1"/>
    <col min="265" max="265" width="7.7109375" style="15" customWidth="1"/>
    <col min="266" max="517" width="9.140625" style="15"/>
    <col min="518" max="518" width="8.140625" style="15" customWidth="1"/>
    <col min="519" max="519" width="78.5703125" style="15" customWidth="1"/>
    <col min="520" max="520" width="18.5703125" style="15" customWidth="1"/>
    <col min="521" max="521" width="7.7109375" style="15" customWidth="1"/>
    <col min="522" max="773" width="9.140625" style="15"/>
    <col min="774" max="774" width="8.140625" style="15" customWidth="1"/>
    <col min="775" max="775" width="78.5703125" style="15" customWidth="1"/>
    <col min="776" max="776" width="18.5703125" style="15" customWidth="1"/>
    <col min="777" max="777" width="7.7109375" style="15" customWidth="1"/>
    <col min="778" max="1029" width="9.140625" style="15"/>
    <col min="1030" max="1030" width="8.140625" style="15" customWidth="1"/>
    <col min="1031" max="1031" width="78.5703125" style="15" customWidth="1"/>
    <col min="1032" max="1032" width="18.5703125" style="15" customWidth="1"/>
    <col min="1033" max="1033" width="7.7109375" style="15" customWidth="1"/>
    <col min="1034" max="1285" width="9.140625" style="15"/>
    <col min="1286" max="1286" width="8.140625" style="15" customWidth="1"/>
    <col min="1287" max="1287" width="78.5703125" style="15" customWidth="1"/>
    <col min="1288" max="1288" width="18.5703125" style="15" customWidth="1"/>
    <col min="1289" max="1289" width="7.7109375" style="15" customWidth="1"/>
    <col min="1290" max="1541" width="9.140625" style="15"/>
    <col min="1542" max="1542" width="8.140625" style="15" customWidth="1"/>
    <col min="1543" max="1543" width="78.5703125" style="15" customWidth="1"/>
    <col min="1544" max="1544" width="18.5703125" style="15" customWidth="1"/>
    <col min="1545" max="1545" width="7.7109375" style="15" customWidth="1"/>
    <col min="1546" max="1797" width="9.140625" style="15"/>
    <col min="1798" max="1798" width="8.140625" style="15" customWidth="1"/>
    <col min="1799" max="1799" width="78.5703125" style="15" customWidth="1"/>
    <col min="1800" max="1800" width="18.5703125" style="15" customWidth="1"/>
    <col min="1801" max="1801" width="7.7109375" style="15" customWidth="1"/>
    <col min="1802" max="2053" width="9.140625" style="15"/>
    <col min="2054" max="2054" width="8.140625" style="15" customWidth="1"/>
    <col min="2055" max="2055" width="78.5703125" style="15" customWidth="1"/>
    <col min="2056" max="2056" width="18.5703125" style="15" customWidth="1"/>
    <col min="2057" max="2057" width="7.7109375" style="15" customWidth="1"/>
    <col min="2058" max="2309" width="9.140625" style="15"/>
    <col min="2310" max="2310" width="8.140625" style="15" customWidth="1"/>
    <col min="2311" max="2311" width="78.5703125" style="15" customWidth="1"/>
    <col min="2312" max="2312" width="18.5703125" style="15" customWidth="1"/>
    <col min="2313" max="2313" width="7.7109375" style="15" customWidth="1"/>
    <col min="2314" max="2565" width="9.140625" style="15"/>
    <col min="2566" max="2566" width="8.140625" style="15" customWidth="1"/>
    <col min="2567" max="2567" width="78.5703125" style="15" customWidth="1"/>
    <col min="2568" max="2568" width="18.5703125" style="15" customWidth="1"/>
    <col min="2569" max="2569" width="7.7109375" style="15" customWidth="1"/>
    <col min="2570" max="2821" width="9.140625" style="15"/>
    <col min="2822" max="2822" width="8.140625" style="15" customWidth="1"/>
    <col min="2823" max="2823" width="78.5703125" style="15" customWidth="1"/>
    <col min="2824" max="2824" width="18.5703125" style="15" customWidth="1"/>
    <col min="2825" max="2825" width="7.7109375" style="15" customWidth="1"/>
    <col min="2826" max="3077" width="9.140625" style="15"/>
    <col min="3078" max="3078" width="8.140625" style="15" customWidth="1"/>
    <col min="3079" max="3079" width="78.5703125" style="15" customWidth="1"/>
    <col min="3080" max="3080" width="18.5703125" style="15" customWidth="1"/>
    <col min="3081" max="3081" width="7.7109375" style="15" customWidth="1"/>
    <col min="3082" max="3333" width="9.140625" style="15"/>
    <col min="3334" max="3334" width="8.140625" style="15" customWidth="1"/>
    <col min="3335" max="3335" width="78.5703125" style="15" customWidth="1"/>
    <col min="3336" max="3336" width="18.5703125" style="15" customWidth="1"/>
    <col min="3337" max="3337" width="7.7109375" style="15" customWidth="1"/>
    <col min="3338" max="3589" width="9.140625" style="15"/>
    <col min="3590" max="3590" width="8.140625" style="15" customWidth="1"/>
    <col min="3591" max="3591" width="78.5703125" style="15" customWidth="1"/>
    <col min="3592" max="3592" width="18.5703125" style="15" customWidth="1"/>
    <col min="3593" max="3593" width="7.7109375" style="15" customWidth="1"/>
    <col min="3594" max="3845" width="9.140625" style="15"/>
    <col min="3846" max="3846" width="8.140625" style="15" customWidth="1"/>
    <col min="3847" max="3847" width="78.5703125" style="15" customWidth="1"/>
    <col min="3848" max="3848" width="18.5703125" style="15" customWidth="1"/>
    <col min="3849" max="3849" width="7.7109375" style="15" customWidth="1"/>
    <col min="3850" max="4101" width="9.140625" style="15"/>
    <col min="4102" max="4102" width="8.140625" style="15" customWidth="1"/>
    <col min="4103" max="4103" width="78.5703125" style="15" customWidth="1"/>
    <col min="4104" max="4104" width="18.5703125" style="15" customWidth="1"/>
    <col min="4105" max="4105" width="7.7109375" style="15" customWidth="1"/>
    <col min="4106" max="4357" width="9.140625" style="15"/>
    <col min="4358" max="4358" width="8.140625" style="15" customWidth="1"/>
    <col min="4359" max="4359" width="78.5703125" style="15" customWidth="1"/>
    <col min="4360" max="4360" width="18.5703125" style="15" customWidth="1"/>
    <col min="4361" max="4361" width="7.7109375" style="15" customWidth="1"/>
    <col min="4362" max="4613" width="9.140625" style="15"/>
    <col min="4614" max="4614" width="8.140625" style="15" customWidth="1"/>
    <col min="4615" max="4615" width="78.5703125" style="15" customWidth="1"/>
    <col min="4616" max="4616" width="18.5703125" style="15" customWidth="1"/>
    <col min="4617" max="4617" width="7.7109375" style="15" customWidth="1"/>
    <col min="4618" max="4869" width="9.140625" style="15"/>
    <col min="4870" max="4870" width="8.140625" style="15" customWidth="1"/>
    <col min="4871" max="4871" width="78.5703125" style="15" customWidth="1"/>
    <col min="4872" max="4872" width="18.5703125" style="15" customWidth="1"/>
    <col min="4873" max="4873" width="7.7109375" style="15" customWidth="1"/>
    <col min="4874" max="5125" width="9.140625" style="15"/>
    <col min="5126" max="5126" width="8.140625" style="15" customWidth="1"/>
    <col min="5127" max="5127" width="78.5703125" style="15" customWidth="1"/>
    <col min="5128" max="5128" width="18.5703125" style="15" customWidth="1"/>
    <col min="5129" max="5129" width="7.7109375" style="15" customWidth="1"/>
    <col min="5130" max="5381" width="9.140625" style="15"/>
    <col min="5382" max="5382" width="8.140625" style="15" customWidth="1"/>
    <col min="5383" max="5383" width="78.5703125" style="15" customWidth="1"/>
    <col min="5384" max="5384" width="18.5703125" style="15" customWidth="1"/>
    <col min="5385" max="5385" width="7.7109375" style="15" customWidth="1"/>
    <col min="5386" max="5637" width="9.140625" style="15"/>
    <col min="5638" max="5638" width="8.140625" style="15" customWidth="1"/>
    <col min="5639" max="5639" width="78.5703125" style="15" customWidth="1"/>
    <col min="5640" max="5640" width="18.5703125" style="15" customWidth="1"/>
    <col min="5641" max="5641" width="7.7109375" style="15" customWidth="1"/>
    <col min="5642" max="5893" width="9.140625" style="15"/>
    <col min="5894" max="5894" width="8.140625" style="15" customWidth="1"/>
    <col min="5895" max="5895" width="78.5703125" style="15" customWidth="1"/>
    <col min="5896" max="5896" width="18.5703125" style="15" customWidth="1"/>
    <col min="5897" max="5897" width="7.7109375" style="15" customWidth="1"/>
    <col min="5898" max="6149" width="9.140625" style="15"/>
    <col min="6150" max="6150" width="8.140625" style="15" customWidth="1"/>
    <col min="6151" max="6151" width="78.5703125" style="15" customWidth="1"/>
    <col min="6152" max="6152" width="18.5703125" style="15" customWidth="1"/>
    <col min="6153" max="6153" width="7.7109375" style="15" customWidth="1"/>
    <col min="6154" max="6405" width="9.140625" style="15"/>
    <col min="6406" max="6406" width="8.140625" style="15" customWidth="1"/>
    <col min="6407" max="6407" width="78.5703125" style="15" customWidth="1"/>
    <col min="6408" max="6408" width="18.5703125" style="15" customWidth="1"/>
    <col min="6409" max="6409" width="7.7109375" style="15" customWidth="1"/>
    <col min="6410" max="6661" width="9.140625" style="15"/>
    <col min="6662" max="6662" width="8.140625" style="15" customWidth="1"/>
    <col min="6663" max="6663" width="78.5703125" style="15" customWidth="1"/>
    <col min="6664" max="6664" width="18.5703125" style="15" customWidth="1"/>
    <col min="6665" max="6665" width="7.7109375" style="15" customWidth="1"/>
    <col min="6666" max="6917" width="9.140625" style="15"/>
    <col min="6918" max="6918" width="8.140625" style="15" customWidth="1"/>
    <col min="6919" max="6919" width="78.5703125" style="15" customWidth="1"/>
    <col min="6920" max="6920" width="18.5703125" style="15" customWidth="1"/>
    <col min="6921" max="6921" width="7.7109375" style="15" customWidth="1"/>
    <col min="6922" max="7173" width="9.140625" style="15"/>
    <col min="7174" max="7174" width="8.140625" style="15" customWidth="1"/>
    <col min="7175" max="7175" width="78.5703125" style="15" customWidth="1"/>
    <col min="7176" max="7176" width="18.5703125" style="15" customWidth="1"/>
    <col min="7177" max="7177" width="7.7109375" style="15" customWidth="1"/>
    <col min="7178" max="7429" width="9.140625" style="15"/>
    <col min="7430" max="7430" width="8.140625" style="15" customWidth="1"/>
    <col min="7431" max="7431" width="78.5703125" style="15" customWidth="1"/>
    <col min="7432" max="7432" width="18.5703125" style="15" customWidth="1"/>
    <col min="7433" max="7433" width="7.7109375" style="15" customWidth="1"/>
    <col min="7434" max="7685" width="9.140625" style="15"/>
    <col min="7686" max="7686" width="8.140625" style="15" customWidth="1"/>
    <col min="7687" max="7687" width="78.5703125" style="15" customWidth="1"/>
    <col min="7688" max="7688" width="18.5703125" style="15" customWidth="1"/>
    <col min="7689" max="7689" width="7.7109375" style="15" customWidth="1"/>
    <col min="7690" max="7941" width="9.140625" style="15"/>
    <col min="7942" max="7942" width="8.140625" style="15" customWidth="1"/>
    <col min="7943" max="7943" width="78.5703125" style="15" customWidth="1"/>
    <col min="7944" max="7944" width="18.5703125" style="15" customWidth="1"/>
    <col min="7945" max="7945" width="7.7109375" style="15" customWidth="1"/>
    <col min="7946" max="8197" width="9.140625" style="15"/>
    <col min="8198" max="8198" width="8.140625" style="15" customWidth="1"/>
    <col min="8199" max="8199" width="78.5703125" style="15" customWidth="1"/>
    <col min="8200" max="8200" width="18.5703125" style="15" customWidth="1"/>
    <col min="8201" max="8201" width="7.7109375" style="15" customWidth="1"/>
    <col min="8202" max="8453" width="9.140625" style="15"/>
    <col min="8454" max="8454" width="8.140625" style="15" customWidth="1"/>
    <col min="8455" max="8455" width="78.5703125" style="15" customWidth="1"/>
    <col min="8456" max="8456" width="18.5703125" style="15" customWidth="1"/>
    <col min="8457" max="8457" width="7.7109375" style="15" customWidth="1"/>
    <col min="8458" max="8709" width="9.140625" style="15"/>
    <col min="8710" max="8710" width="8.140625" style="15" customWidth="1"/>
    <col min="8711" max="8711" width="78.5703125" style="15" customWidth="1"/>
    <col min="8712" max="8712" width="18.5703125" style="15" customWidth="1"/>
    <col min="8713" max="8713" width="7.7109375" style="15" customWidth="1"/>
    <col min="8714" max="8965" width="9.140625" style="15"/>
    <col min="8966" max="8966" width="8.140625" style="15" customWidth="1"/>
    <col min="8967" max="8967" width="78.5703125" style="15" customWidth="1"/>
    <col min="8968" max="8968" width="18.5703125" style="15" customWidth="1"/>
    <col min="8969" max="8969" width="7.7109375" style="15" customWidth="1"/>
    <col min="8970" max="9221" width="9.140625" style="15"/>
    <col min="9222" max="9222" width="8.140625" style="15" customWidth="1"/>
    <col min="9223" max="9223" width="78.5703125" style="15" customWidth="1"/>
    <col min="9224" max="9224" width="18.5703125" style="15" customWidth="1"/>
    <col min="9225" max="9225" width="7.7109375" style="15" customWidth="1"/>
    <col min="9226" max="9477" width="9.140625" style="15"/>
    <col min="9478" max="9478" width="8.140625" style="15" customWidth="1"/>
    <col min="9479" max="9479" width="78.5703125" style="15" customWidth="1"/>
    <col min="9480" max="9480" width="18.5703125" style="15" customWidth="1"/>
    <col min="9481" max="9481" width="7.7109375" style="15" customWidth="1"/>
    <col min="9482" max="9733" width="9.140625" style="15"/>
    <col min="9734" max="9734" width="8.140625" style="15" customWidth="1"/>
    <col min="9735" max="9735" width="78.5703125" style="15" customWidth="1"/>
    <col min="9736" max="9736" width="18.5703125" style="15" customWidth="1"/>
    <col min="9737" max="9737" width="7.7109375" style="15" customWidth="1"/>
    <col min="9738" max="9989" width="9.140625" style="15"/>
    <col min="9990" max="9990" width="8.140625" style="15" customWidth="1"/>
    <col min="9991" max="9991" width="78.5703125" style="15" customWidth="1"/>
    <col min="9992" max="9992" width="18.5703125" style="15" customWidth="1"/>
    <col min="9993" max="9993" width="7.7109375" style="15" customWidth="1"/>
    <col min="9994" max="10245" width="9.140625" style="15"/>
    <col min="10246" max="10246" width="8.140625" style="15" customWidth="1"/>
    <col min="10247" max="10247" width="78.5703125" style="15" customWidth="1"/>
    <col min="10248" max="10248" width="18.5703125" style="15" customWidth="1"/>
    <col min="10249" max="10249" width="7.7109375" style="15" customWidth="1"/>
    <col min="10250" max="10501" width="9.140625" style="15"/>
    <col min="10502" max="10502" width="8.140625" style="15" customWidth="1"/>
    <col min="10503" max="10503" width="78.5703125" style="15" customWidth="1"/>
    <col min="10504" max="10504" width="18.5703125" style="15" customWidth="1"/>
    <col min="10505" max="10505" width="7.7109375" style="15" customWidth="1"/>
    <col min="10506" max="10757" width="9.140625" style="15"/>
    <col min="10758" max="10758" width="8.140625" style="15" customWidth="1"/>
    <col min="10759" max="10759" width="78.5703125" style="15" customWidth="1"/>
    <col min="10760" max="10760" width="18.5703125" style="15" customWidth="1"/>
    <col min="10761" max="10761" width="7.7109375" style="15" customWidth="1"/>
    <col min="10762" max="11013" width="9.140625" style="15"/>
    <col min="11014" max="11014" width="8.140625" style="15" customWidth="1"/>
    <col min="11015" max="11015" width="78.5703125" style="15" customWidth="1"/>
    <col min="11016" max="11016" width="18.5703125" style="15" customWidth="1"/>
    <col min="11017" max="11017" width="7.7109375" style="15" customWidth="1"/>
    <col min="11018" max="11269" width="9.140625" style="15"/>
    <col min="11270" max="11270" width="8.140625" style="15" customWidth="1"/>
    <col min="11271" max="11271" width="78.5703125" style="15" customWidth="1"/>
    <col min="11272" max="11272" width="18.5703125" style="15" customWidth="1"/>
    <col min="11273" max="11273" width="7.7109375" style="15" customWidth="1"/>
    <col min="11274" max="11525" width="9.140625" style="15"/>
    <col min="11526" max="11526" width="8.140625" style="15" customWidth="1"/>
    <col min="11527" max="11527" width="78.5703125" style="15" customWidth="1"/>
    <col min="11528" max="11528" width="18.5703125" style="15" customWidth="1"/>
    <col min="11529" max="11529" width="7.7109375" style="15" customWidth="1"/>
    <col min="11530" max="11781" width="9.140625" style="15"/>
    <col min="11782" max="11782" width="8.140625" style="15" customWidth="1"/>
    <col min="11783" max="11783" width="78.5703125" style="15" customWidth="1"/>
    <col min="11784" max="11784" width="18.5703125" style="15" customWidth="1"/>
    <col min="11785" max="11785" width="7.7109375" style="15" customWidth="1"/>
    <col min="11786" max="12037" width="9.140625" style="15"/>
    <col min="12038" max="12038" width="8.140625" style="15" customWidth="1"/>
    <col min="12039" max="12039" width="78.5703125" style="15" customWidth="1"/>
    <col min="12040" max="12040" width="18.5703125" style="15" customWidth="1"/>
    <col min="12041" max="12041" width="7.7109375" style="15" customWidth="1"/>
    <col min="12042" max="12293" width="9.140625" style="15"/>
    <col min="12294" max="12294" width="8.140625" style="15" customWidth="1"/>
    <col min="12295" max="12295" width="78.5703125" style="15" customWidth="1"/>
    <col min="12296" max="12296" width="18.5703125" style="15" customWidth="1"/>
    <col min="12297" max="12297" width="7.7109375" style="15" customWidth="1"/>
    <col min="12298" max="12549" width="9.140625" style="15"/>
    <col min="12550" max="12550" width="8.140625" style="15" customWidth="1"/>
    <col min="12551" max="12551" width="78.5703125" style="15" customWidth="1"/>
    <col min="12552" max="12552" width="18.5703125" style="15" customWidth="1"/>
    <col min="12553" max="12553" width="7.7109375" style="15" customWidth="1"/>
    <col min="12554" max="12805" width="9.140625" style="15"/>
    <col min="12806" max="12806" width="8.140625" style="15" customWidth="1"/>
    <col min="12807" max="12807" width="78.5703125" style="15" customWidth="1"/>
    <col min="12808" max="12808" width="18.5703125" style="15" customWidth="1"/>
    <col min="12809" max="12809" width="7.7109375" style="15" customWidth="1"/>
    <col min="12810" max="13061" width="9.140625" style="15"/>
    <col min="13062" max="13062" width="8.140625" style="15" customWidth="1"/>
    <col min="13063" max="13063" width="78.5703125" style="15" customWidth="1"/>
    <col min="13064" max="13064" width="18.5703125" style="15" customWidth="1"/>
    <col min="13065" max="13065" width="7.7109375" style="15" customWidth="1"/>
    <col min="13066" max="13317" width="9.140625" style="15"/>
    <col min="13318" max="13318" width="8.140625" style="15" customWidth="1"/>
    <col min="13319" max="13319" width="78.5703125" style="15" customWidth="1"/>
    <col min="13320" max="13320" width="18.5703125" style="15" customWidth="1"/>
    <col min="13321" max="13321" width="7.7109375" style="15" customWidth="1"/>
    <col min="13322" max="13573" width="9.140625" style="15"/>
    <col min="13574" max="13574" width="8.140625" style="15" customWidth="1"/>
    <col min="13575" max="13575" width="78.5703125" style="15" customWidth="1"/>
    <col min="13576" max="13576" width="18.5703125" style="15" customWidth="1"/>
    <col min="13577" max="13577" width="7.7109375" style="15" customWidth="1"/>
    <col min="13578" max="13829" width="9.140625" style="15"/>
    <col min="13830" max="13830" width="8.140625" style="15" customWidth="1"/>
    <col min="13831" max="13831" width="78.5703125" style="15" customWidth="1"/>
    <col min="13832" max="13832" width="18.5703125" style="15" customWidth="1"/>
    <col min="13833" max="13833" width="7.7109375" style="15" customWidth="1"/>
    <col min="13834" max="14085" width="9.140625" style="15"/>
    <col min="14086" max="14086" width="8.140625" style="15" customWidth="1"/>
    <col min="14087" max="14087" width="78.5703125" style="15" customWidth="1"/>
    <col min="14088" max="14088" width="18.5703125" style="15" customWidth="1"/>
    <col min="14089" max="14089" width="7.7109375" style="15" customWidth="1"/>
    <col min="14090" max="14341" width="9.140625" style="15"/>
    <col min="14342" max="14342" width="8.140625" style="15" customWidth="1"/>
    <col min="14343" max="14343" width="78.5703125" style="15" customWidth="1"/>
    <col min="14344" max="14344" width="18.5703125" style="15" customWidth="1"/>
    <col min="14345" max="14345" width="7.7109375" style="15" customWidth="1"/>
    <col min="14346" max="14597" width="9.140625" style="15"/>
    <col min="14598" max="14598" width="8.140625" style="15" customWidth="1"/>
    <col min="14599" max="14599" width="78.5703125" style="15" customWidth="1"/>
    <col min="14600" max="14600" width="18.5703125" style="15" customWidth="1"/>
    <col min="14601" max="14601" width="7.7109375" style="15" customWidth="1"/>
    <col min="14602" max="14853" width="9.140625" style="15"/>
    <col min="14854" max="14854" width="8.140625" style="15" customWidth="1"/>
    <col min="14855" max="14855" width="78.5703125" style="15" customWidth="1"/>
    <col min="14856" max="14856" width="18.5703125" style="15" customWidth="1"/>
    <col min="14857" max="14857" width="7.7109375" style="15" customWidth="1"/>
    <col min="14858" max="15109" width="9.140625" style="15"/>
    <col min="15110" max="15110" width="8.140625" style="15" customWidth="1"/>
    <col min="15111" max="15111" width="78.5703125" style="15" customWidth="1"/>
    <col min="15112" max="15112" width="18.5703125" style="15" customWidth="1"/>
    <col min="15113" max="15113" width="7.7109375" style="15" customWidth="1"/>
    <col min="15114" max="15365" width="9.140625" style="15"/>
    <col min="15366" max="15366" width="8.140625" style="15" customWidth="1"/>
    <col min="15367" max="15367" width="78.5703125" style="15" customWidth="1"/>
    <col min="15368" max="15368" width="18.5703125" style="15" customWidth="1"/>
    <col min="15369" max="15369" width="7.7109375" style="15" customWidth="1"/>
    <col min="15370" max="15621" width="9.140625" style="15"/>
    <col min="15622" max="15622" width="8.140625" style="15" customWidth="1"/>
    <col min="15623" max="15623" width="78.5703125" style="15" customWidth="1"/>
    <col min="15624" max="15624" width="18.5703125" style="15" customWidth="1"/>
    <col min="15625" max="15625" width="7.7109375" style="15" customWidth="1"/>
    <col min="15626" max="15877" width="9.140625" style="15"/>
    <col min="15878" max="15878" width="8.140625" style="15" customWidth="1"/>
    <col min="15879" max="15879" width="78.5703125" style="15" customWidth="1"/>
    <col min="15880" max="15880" width="18.5703125" style="15" customWidth="1"/>
    <col min="15881" max="15881" width="7.7109375" style="15" customWidth="1"/>
    <col min="15882" max="16133" width="9.140625" style="15"/>
    <col min="16134" max="16134" width="8.140625" style="15" customWidth="1"/>
    <col min="16135" max="16135" width="78.5703125" style="15" customWidth="1"/>
    <col min="16136" max="16136" width="18.5703125" style="15" customWidth="1"/>
    <col min="16137" max="16137" width="7.7109375" style="15" customWidth="1"/>
    <col min="16138" max="16384" width="9.140625" style="15"/>
  </cols>
  <sheetData>
    <row r="1" spans="1:10" ht="15.95" customHeight="1" x14ac:dyDescent="0.25">
      <c r="A1" s="556" t="s">
        <v>75</v>
      </c>
      <c r="B1" s="556"/>
      <c r="C1" s="556"/>
      <c r="D1" s="167"/>
      <c r="E1" s="135"/>
      <c r="F1" s="135"/>
      <c r="G1" s="135"/>
      <c r="H1" s="135"/>
      <c r="I1" s="144"/>
      <c r="J1" s="144"/>
    </row>
    <row r="2" spans="1:10" ht="15.95" customHeight="1" thickBot="1" x14ac:dyDescent="0.3">
      <c r="A2" s="555" t="s">
        <v>76</v>
      </c>
      <c r="B2" s="555"/>
      <c r="C2" s="16"/>
      <c r="D2" s="16"/>
      <c r="E2" s="16"/>
      <c r="F2" s="16"/>
      <c r="G2" s="16"/>
      <c r="H2" s="16"/>
      <c r="I2" s="16"/>
      <c r="J2" s="16" t="s">
        <v>303</v>
      </c>
    </row>
    <row r="3" spans="1:10" ht="60.75" thickBot="1" x14ac:dyDescent="0.3">
      <c r="A3" s="17" t="s">
        <v>78</v>
      </c>
      <c r="B3" s="18" t="s">
        <v>79</v>
      </c>
      <c r="C3" s="19" t="s">
        <v>322</v>
      </c>
      <c r="D3" s="19" t="s">
        <v>326</v>
      </c>
      <c r="E3" s="19" t="s">
        <v>295</v>
      </c>
      <c r="F3" s="19" t="s">
        <v>296</v>
      </c>
      <c r="G3" s="19" t="s">
        <v>297</v>
      </c>
      <c r="H3" s="19" t="s">
        <v>296</v>
      </c>
      <c r="I3" s="19" t="s">
        <v>320</v>
      </c>
      <c r="J3" s="19" t="s">
        <v>321</v>
      </c>
    </row>
    <row r="4" spans="1:10" s="23" customFormat="1" ht="12" customHeight="1" thickBot="1" x14ac:dyDescent="0.25">
      <c r="A4" s="20">
        <v>1</v>
      </c>
      <c r="B4" s="21">
        <v>2</v>
      </c>
      <c r="C4" s="22">
        <v>3</v>
      </c>
      <c r="D4" s="22"/>
      <c r="E4" s="22">
        <v>3</v>
      </c>
      <c r="F4" s="22">
        <v>3</v>
      </c>
      <c r="G4" s="22">
        <v>3</v>
      </c>
      <c r="H4" s="22">
        <v>3</v>
      </c>
      <c r="I4" s="22">
        <v>3</v>
      </c>
      <c r="J4" s="22">
        <v>3</v>
      </c>
    </row>
    <row r="5" spans="1:10" s="26" customFormat="1" ht="12" customHeight="1" thickBot="1" x14ac:dyDescent="0.25">
      <c r="A5" s="24" t="s">
        <v>1</v>
      </c>
      <c r="B5" s="25" t="s">
        <v>301</v>
      </c>
      <c r="C5" s="11"/>
      <c r="D5" s="11"/>
      <c r="E5" s="11"/>
      <c r="F5" s="11"/>
      <c r="G5" s="11"/>
      <c r="H5" s="11"/>
      <c r="I5" s="11"/>
      <c r="J5" s="11"/>
    </row>
    <row r="6" spans="1:10" s="26" customFormat="1" ht="12" customHeight="1" thickBot="1" x14ac:dyDescent="0.25">
      <c r="A6" s="24" t="s">
        <v>6</v>
      </c>
      <c r="B6" s="35" t="s">
        <v>80</v>
      </c>
      <c r="C6" s="11">
        <f>+C7+C8+C9+C10+C11</f>
        <v>0</v>
      </c>
      <c r="D6" s="11"/>
      <c r="E6" s="11">
        <f t="shared" ref="E6" si="0">+E7+E8+E9+E10+E11</f>
        <v>0</v>
      </c>
      <c r="F6" s="11">
        <f t="shared" ref="F6:H6" si="1">+F7+F8+F9+F10+F11</f>
        <v>0</v>
      </c>
      <c r="G6" s="11">
        <f t="shared" si="1"/>
        <v>0</v>
      </c>
      <c r="H6" s="11">
        <f t="shared" si="1"/>
        <v>0</v>
      </c>
      <c r="I6" s="11">
        <f t="shared" ref="I6" si="2">+I7+I8+I9+I10+I11</f>
        <v>0</v>
      </c>
      <c r="J6" s="11"/>
    </row>
    <row r="7" spans="1:10" s="26" customFormat="1" ht="12" customHeight="1" x14ac:dyDescent="0.2">
      <c r="A7" s="27" t="s">
        <v>7</v>
      </c>
      <c r="B7" s="28" t="s">
        <v>8</v>
      </c>
      <c r="C7" s="29"/>
      <c r="D7" s="29"/>
      <c r="E7" s="29">
        <f>F7-D7</f>
        <v>0</v>
      </c>
      <c r="F7" s="29"/>
      <c r="G7" s="29"/>
      <c r="H7" s="29">
        <f>SUM(F7:G7)</f>
        <v>0</v>
      </c>
      <c r="I7" s="29"/>
      <c r="J7" s="146"/>
    </row>
    <row r="8" spans="1:10" s="26" customFormat="1" ht="12" customHeight="1" x14ac:dyDescent="0.2">
      <c r="A8" s="30" t="s">
        <v>9</v>
      </c>
      <c r="B8" s="31" t="s">
        <v>81</v>
      </c>
      <c r="C8" s="32"/>
      <c r="D8" s="32"/>
      <c r="E8" s="32">
        <f t="shared" ref="E8:E12" si="3">F8-D8</f>
        <v>0</v>
      </c>
      <c r="F8" s="32"/>
      <c r="G8" s="32"/>
      <c r="H8" s="32">
        <f t="shared" ref="H8:H12" si="4">SUM(F8:G8)</f>
        <v>0</v>
      </c>
      <c r="I8" s="32"/>
      <c r="J8" s="147"/>
    </row>
    <row r="9" spans="1:10" s="26" customFormat="1" ht="12" customHeight="1" x14ac:dyDescent="0.2">
      <c r="A9" s="30" t="s">
        <v>10</v>
      </c>
      <c r="B9" s="31" t="s">
        <v>82</v>
      </c>
      <c r="C9" s="32"/>
      <c r="D9" s="32"/>
      <c r="E9" s="32">
        <f t="shared" si="3"/>
        <v>0</v>
      </c>
      <c r="F9" s="32"/>
      <c r="G9" s="32"/>
      <c r="H9" s="32">
        <f t="shared" si="4"/>
        <v>0</v>
      </c>
      <c r="I9" s="32"/>
      <c r="J9" s="147"/>
    </row>
    <row r="10" spans="1:10" s="26" customFormat="1" ht="12" customHeight="1" x14ac:dyDescent="0.2">
      <c r="A10" s="30" t="s">
        <v>11</v>
      </c>
      <c r="B10" s="31" t="s">
        <v>83</v>
      </c>
      <c r="C10" s="32"/>
      <c r="D10" s="32"/>
      <c r="E10" s="32">
        <f t="shared" si="3"/>
        <v>0</v>
      </c>
      <c r="F10" s="32"/>
      <c r="G10" s="32"/>
      <c r="H10" s="32">
        <f t="shared" si="4"/>
        <v>0</v>
      </c>
      <c r="I10" s="32"/>
      <c r="J10" s="147"/>
    </row>
    <row r="11" spans="1:10" s="26" customFormat="1" ht="12" customHeight="1" x14ac:dyDescent="0.2">
      <c r="A11" s="30" t="s">
        <v>84</v>
      </c>
      <c r="B11" s="31" t="s">
        <v>85</v>
      </c>
      <c r="C11" s="32"/>
      <c r="D11" s="32"/>
      <c r="E11" s="32">
        <f t="shared" si="3"/>
        <v>0</v>
      </c>
      <c r="F11" s="32"/>
      <c r="G11" s="32"/>
      <c r="H11" s="32">
        <f t="shared" si="4"/>
        <v>0</v>
      </c>
      <c r="I11" s="32"/>
      <c r="J11" s="147"/>
    </row>
    <row r="12" spans="1:10" s="26" customFormat="1" ht="12" customHeight="1" thickBot="1" x14ac:dyDescent="0.25">
      <c r="A12" s="33" t="s">
        <v>86</v>
      </c>
      <c r="B12" s="34" t="s">
        <v>87</v>
      </c>
      <c r="C12" s="36"/>
      <c r="D12" s="36"/>
      <c r="E12" s="36">
        <f t="shared" si="3"/>
        <v>0</v>
      </c>
      <c r="F12" s="36"/>
      <c r="G12" s="36"/>
      <c r="H12" s="36">
        <f t="shared" si="4"/>
        <v>0</v>
      </c>
      <c r="I12" s="36"/>
      <c r="J12" s="148"/>
    </row>
    <row r="13" spans="1:10" s="26" customFormat="1" ht="12" customHeight="1" thickBot="1" x14ac:dyDescent="0.25">
      <c r="A13" s="24" t="s">
        <v>12</v>
      </c>
      <c r="B13" s="25" t="s">
        <v>88</v>
      </c>
      <c r="C13" s="11">
        <f>+C14+C15+C16+C17+C18</f>
        <v>0</v>
      </c>
      <c r="D13" s="11"/>
      <c r="E13" s="11">
        <f t="shared" ref="E13" si="5">+E14+E15+E16+E17+E18</f>
        <v>0</v>
      </c>
      <c r="F13" s="11">
        <f t="shared" ref="F13:H13" si="6">+F14+F15+F16+F17+F18</f>
        <v>0</v>
      </c>
      <c r="G13" s="11">
        <f t="shared" si="6"/>
        <v>0</v>
      </c>
      <c r="H13" s="11">
        <f t="shared" si="6"/>
        <v>0</v>
      </c>
      <c r="I13" s="11">
        <f t="shared" ref="I13" si="7">+I14+I15+I16+I17+I18</f>
        <v>0</v>
      </c>
      <c r="J13" s="149"/>
    </row>
    <row r="14" spans="1:10" s="26" customFormat="1" ht="12" customHeight="1" x14ac:dyDescent="0.2">
      <c r="A14" s="27" t="s">
        <v>89</v>
      </c>
      <c r="B14" s="28" t="s">
        <v>90</v>
      </c>
      <c r="C14" s="29"/>
      <c r="D14" s="29"/>
      <c r="E14" s="29">
        <f t="shared" ref="E14:E19" si="8">F14-D14</f>
        <v>0</v>
      </c>
      <c r="F14" s="29"/>
      <c r="G14" s="29"/>
      <c r="H14" s="29">
        <f t="shared" ref="H14:H19" si="9">SUM(F14:G14)</f>
        <v>0</v>
      </c>
      <c r="I14" s="29"/>
      <c r="J14" s="146"/>
    </row>
    <row r="15" spans="1:10" s="26" customFormat="1" ht="12" customHeight="1" x14ac:dyDescent="0.2">
      <c r="A15" s="30" t="s">
        <v>91</v>
      </c>
      <c r="B15" s="31" t="s">
        <v>92</v>
      </c>
      <c r="C15" s="32"/>
      <c r="D15" s="32"/>
      <c r="E15" s="32">
        <f t="shared" si="8"/>
        <v>0</v>
      </c>
      <c r="F15" s="32"/>
      <c r="G15" s="32"/>
      <c r="H15" s="32">
        <f t="shared" si="9"/>
        <v>0</v>
      </c>
      <c r="I15" s="32"/>
      <c r="J15" s="147"/>
    </row>
    <row r="16" spans="1:10" s="26" customFormat="1" ht="12" customHeight="1" x14ac:dyDescent="0.2">
      <c r="A16" s="30" t="s">
        <v>93</v>
      </c>
      <c r="B16" s="31" t="s">
        <v>94</v>
      </c>
      <c r="C16" s="32"/>
      <c r="D16" s="32"/>
      <c r="E16" s="32">
        <f t="shared" si="8"/>
        <v>0</v>
      </c>
      <c r="F16" s="32"/>
      <c r="G16" s="32"/>
      <c r="H16" s="32">
        <f t="shared" si="9"/>
        <v>0</v>
      </c>
      <c r="I16" s="32"/>
      <c r="J16" s="147"/>
    </row>
    <row r="17" spans="1:10" s="26" customFormat="1" ht="12" customHeight="1" x14ac:dyDescent="0.2">
      <c r="A17" s="30" t="s">
        <v>95</v>
      </c>
      <c r="B17" s="31" t="s">
        <v>96</v>
      </c>
      <c r="C17" s="32"/>
      <c r="D17" s="32"/>
      <c r="E17" s="32">
        <f t="shared" si="8"/>
        <v>0</v>
      </c>
      <c r="F17" s="32"/>
      <c r="G17" s="32"/>
      <c r="H17" s="32">
        <f t="shared" si="9"/>
        <v>0</v>
      </c>
      <c r="I17" s="32"/>
      <c r="J17" s="147"/>
    </row>
    <row r="18" spans="1:10" s="26" customFormat="1" ht="12" customHeight="1" x14ac:dyDescent="0.2">
      <c r="A18" s="30" t="s">
        <v>97</v>
      </c>
      <c r="B18" s="31" t="s">
        <v>98</v>
      </c>
      <c r="C18" s="32"/>
      <c r="D18" s="32"/>
      <c r="E18" s="32">
        <f t="shared" si="8"/>
        <v>0</v>
      </c>
      <c r="F18" s="32"/>
      <c r="G18" s="32"/>
      <c r="H18" s="32">
        <f t="shared" si="9"/>
        <v>0</v>
      </c>
      <c r="I18" s="32"/>
      <c r="J18" s="147"/>
    </row>
    <row r="19" spans="1:10" s="26" customFormat="1" ht="12" customHeight="1" thickBot="1" x14ac:dyDescent="0.25">
      <c r="A19" s="33" t="s">
        <v>99</v>
      </c>
      <c r="B19" s="34" t="s">
        <v>100</v>
      </c>
      <c r="C19" s="36"/>
      <c r="D19" s="36"/>
      <c r="E19" s="36">
        <f t="shared" si="8"/>
        <v>0</v>
      </c>
      <c r="F19" s="36"/>
      <c r="G19" s="36"/>
      <c r="H19" s="36">
        <f t="shared" si="9"/>
        <v>0</v>
      </c>
      <c r="I19" s="36"/>
      <c r="J19" s="148"/>
    </row>
    <row r="20" spans="1:10" s="26" customFormat="1" ht="12" customHeight="1" thickBot="1" x14ac:dyDescent="0.25">
      <c r="A20" s="24" t="s">
        <v>101</v>
      </c>
      <c r="B20" s="25" t="s">
        <v>13</v>
      </c>
      <c r="C20" s="14">
        <f>+C21+C24+C25+C26</f>
        <v>0</v>
      </c>
      <c r="D20" s="14"/>
      <c r="E20" s="14">
        <f t="shared" ref="E20" si="10">+E21+E24+E25+E26</f>
        <v>0</v>
      </c>
      <c r="F20" s="14">
        <f t="shared" ref="F20:H20" si="11">+F21+F24+F25+F26</f>
        <v>0</v>
      </c>
      <c r="G20" s="14">
        <f t="shared" si="11"/>
        <v>0</v>
      </c>
      <c r="H20" s="14">
        <f t="shared" si="11"/>
        <v>0</v>
      </c>
      <c r="I20" s="14">
        <f t="shared" ref="I20" si="12">+I21+I24+I25+I26</f>
        <v>0</v>
      </c>
      <c r="J20" s="150"/>
    </row>
    <row r="21" spans="1:10" s="26" customFormat="1" ht="12" hidden="1" customHeight="1" x14ac:dyDescent="0.2">
      <c r="A21" s="27" t="s">
        <v>15</v>
      </c>
      <c r="B21" s="28" t="s">
        <v>102</v>
      </c>
      <c r="C21" s="37">
        <f>+C22+C23</f>
        <v>0</v>
      </c>
      <c r="D21" s="37"/>
      <c r="E21" s="37">
        <f t="shared" ref="E21" si="13">+E22+E23</f>
        <v>0</v>
      </c>
      <c r="F21" s="37">
        <f t="shared" ref="F21:H21" si="14">+F22+F23</f>
        <v>0</v>
      </c>
      <c r="G21" s="37">
        <f t="shared" si="14"/>
        <v>0</v>
      </c>
      <c r="H21" s="37">
        <f t="shared" si="14"/>
        <v>0</v>
      </c>
      <c r="I21" s="37">
        <f t="shared" ref="I21" si="15">+I22+I23</f>
        <v>0</v>
      </c>
      <c r="J21" s="151"/>
    </row>
    <row r="22" spans="1:10" s="26" customFormat="1" ht="12" hidden="1" customHeight="1" x14ac:dyDescent="0.2">
      <c r="A22" s="30" t="s">
        <v>103</v>
      </c>
      <c r="B22" s="31" t="s">
        <v>104</v>
      </c>
      <c r="C22" s="32"/>
      <c r="D22" s="32"/>
      <c r="E22" s="32"/>
      <c r="F22" s="32"/>
      <c r="G22" s="32"/>
      <c r="H22" s="32"/>
      <c r="I22" s="32"/>
      <c r="J22" s="147"/>
    </row>
    <row r="23" spans="1:10" s="26" customFormat="1" ht="12" hidden="1" customHeight="1" x14ac:dyDescent="0.2">
      <c r="A23" s="30" t="s">
        <v>105</v>
      </c>
      <c r="B23" s="31" t="s">
        <v>106</v>
      </c>
      <c r="C23" s="32"/>
      <c r="D23" s="32"/>
      <c r="E23" s="32"/>
      <c r="F23" s="32"/>
      <c r="G23" s="32"/>
      <c r="H23" s="32"/>
      <c r="I23" s="32"/>
      <c r="J23" s="147"/>
    </row>
    <row r="24" spans="1:10" s="26" customFormat="1" ht="12" hidden="1" customHeight="1" x14ac:dyDescent="0.2">
      <c r="A24" s="30" t="s">
        <v>16</v>
      </c>
      <c r="B24" s="31" t="s">
        <v>107</v>
      </c>
      <c r="C24" s="32"/>
      <c r="D24" s="32"/>
      <c r="E24" s="32"/>
      <c r="F24" s="32"/>
      <c r="G24" s="32"/>
      <c r="H24" s="32"/>
      <c r="I24" s="32"/>
      <c r="J24" s="147"/>
    </row>
    <row r="25" spans="1:10" s="26" customFormat="1" ht="12" hidden="1" customHeight="1" x14ac:dyDescent="0.2">
      <c r="A25" s="30" t="s">
        <v>17</v>
      </c>
      <c r="B25" s="31" t="s">
        <v>108</v>
      </c>
      <c r="C25" s="32"/>
      <c r="D25" s="32"/>
      <c r="E25" s="32"/>
      <c r="F25" s="32"/>
      <c r="G25" s="32"/>
      <c r="H25" s="32"/>
      <c r="I25" s="32"/>
      <c r="J25" s="147"/>
    </row>
    <row r="26" spans="1:10" s="26" customFormat="1" ht="12" hidden="1" customHeight="1" thickBot="1" x14ac:dyDescent="0.25">
      <c r="A26" s="33" t="s">
        <v>109</v>
      </c>
      <c r="B26" s="34" t="s">
        <v>110</v>
      </c>
      <c r="C26" s="36"/>
      <c r="D26" s="36"/>
      <c r="E26" s="36"/>
      <c r="F26" s="36"/>
      <c r="G26" s="36"/>
      <c r="H26" s="36"/>
      <c r="I26" s="36"/>
      <c r="J26" s="148"/>
    </row>
    <row r="27" spans="1:10" s="26" customFormat="1" ht="12" customHeight="1" thickBot="1" x14ac:dyDescent="0.25">
      <c r="A27" s="24" t="s">
        <v>18</v>
      </c>
      <c r="B27" s="25" t="s">
        <v>111</v>
      </c>
      <c r="C27" s="11">
        <f>SUM(C28:C37)</f>
        <v>0</v>
      </c>
      <c r="D27" s="11"/>
      <c r="E27" s="11">
        <f>SUM(E28:E38)</f>
        <v>0</v>
      </c>
      <c r="F27" s="11">
        <f t="shared" ref="F27:H27" si="16">SUM(F28:F37)</f>
        <v>0</v>
      </c>
      <c r="G27" s="11">
        <f t="shared" si="16"/>
        <v>0</v>
      </c>
      <c r="H27" s="11">
        <f t="shared" si="16"/>
        <v>0</v>
      </c>
      <c r="I27" s="11">
        <f t="shared" ref="I27" si="17">SUM(I28:I37)</f>
        <v>0</v>
      </c>
      <c r="J27" s="149"/>
    </row>
    <row r="28" spans="1:10" s="26" customFormat="1" ht="12" customHeight="1" x14ac:dyDescent="0.2">
      <c r="A28" s="27" t="s">
        <v>19</v>
      </c>
      <c r="B28" s="28" t="s">
        <v>112</v>
      </c>
      <c r="C28" s="29"/>
      <c r="D28" s="29"/>
      <c r="E28" s="29">
        <f t="shared" ref="E28:E38" si="18">F28-D28</f>
        <v>0</v>
      </c>
      <c r="F28" s="29"/>
      <c r="G28" s="29"/>
      <c r="H28" s="29">
        <f t="shared" ref="H28:H37" si="19">SUM(F28:G28)</f>
        <v>0</v>
      </c>
      <c r="I28" s="29"/>
      <c r="J28" s="146"/>
    </row>
    <row r="29" spans="1:10" s="26" customFormat="1" ht="12" customHeight="1" x14ac:dyDescent="0.2">
      <c r="A29" s="30" t="s">
        <v>21</v>
      </c>
      <c r="B29" s="31" t="s">
        <v>113</v>
      </c>
      <c r="C29" s="32"/>
      <c r="D29" s="32"/>
      <c r="E29" s="32">
        <f t="shared" si="18"/>
        <v>0</v>
      </c>
      <c r="F29" s="32"/>
      <c r="G29" s="32"/>
      <c r="H29" s="32">
        <f t="shared" si="19"/>
        <v>0</v>
      </c>
      <c r="I29" s="32"/>
      <c r="J29" s="147"/>
    </row>
    <row r="30" spans="1:10" s="26" customFormat="1" ht="12" customHeight="1" x14ac:dyDescent="0.2">
      <c r="A30" s="30" t="s">
        <v>23</v>
      </c>
      <c r="B30" s="31" t="s">
        <v>114</v>
      </c>
      <c r="C30" s="32"/>
      <c r="D30" s="32"/>
      <c r="E30" s="32">
        <f t="shared" si="18"/>
        <v>0</v>
      </c>
      <c r="F30" s="32"/>
      <c r="G30" s="32"/>
      <c r="H30" s="32">
        <f t="shared" si="19"/>
        <v>0</v>
      </c>
      <c r="I30" s="32"/>
      <c r="J30" s="147"/>
    </row>
    <row r="31" spans="1:10" s="26" customFormat="1" ht="12" customHeight="1" x14ac:dyDescent="0.2">
      <c r="A31" s="30" t="s">
        <v>115</v>
      </c>
      <c r="B31" s="31" t="s">
        <v>116</v>
      </c>
      <c r="C31" s="32"/>
      <c r="D31" s="32"/>
      <c r="E31" s="32">
        <f t="shared" si="18"/>
        <v>0</v>
      </c>
      <c r="F31" s="32"/>
      <c r="G31" s="32"/>
      <c r="H31" s="32">
        <f t="shared" si="19"/>
        <v>0</v>
      </c>
      <c r="I31" s="32"/>
      <c r="J31" s="147"/>
    </row>
    <row r="32" spans="1:10" s="26" customFormat="1" ht="12" customHeight="1" x14ac:dyDescent="0.2">
      <c r="A32" s="30" t="s">
        <v>117</v>
      </c>
      <c r="B32" s="31" t="s">
        <v>118</v>
      </c>
      <c r="C32" s="32"/>
      <c r="D32" s="32"/>
      <c r="E32" s="32">
        <f t="shared" si="18"/>
        <v>0</v>
      </c>
      <c r="F32" s="32"/>
      <c r="G32" s="32"/>
      <c r="H32" s="32">
        <f t="shared" si="19"/>
        <v>0</v>
      </c>
      <c r="I32" s="32"/>
      <c r="J32" s="147"/>
    </row>
    <row r="33" spans="1:10" s="26" customFormat="1" ht="12" customHeight="1" x14ac:dyDescent="0.2">
      <c r="A33" s="30" t="s">
        <v>119</v>
      </c>
      <c r="B33" s="31" t="s">
        <v>120</v>
      </c>
      <c r="C33" s="32"/>
      <c r="D33" s="32"/>
      <c r="E33" s="32">
        <f t="shared" si="18"/>
        <v>0</v>
      </c>
      <c r="F33" s="32"/>
      <c r="G33" s="32"/>
      <c r="H33" s="32">
        <f t="shared" si="19"/>
        <v>0</v>
      </c>
      <c r="I33" s="32"/>
      <c r="J33" s="147"/>
    </row>
    <row r="34" spans="1:10" s="26" customFormat="1" ht="12" customHeight="1" x14ac:dyDescent="0.2">
      <c r="A34" s="30" t="s">
        <v>121</v>
      </c>
      <c r="B34" s="31" t="s">
        <v>122</v>
      </c>
      <c r="C34" s="32"/>
      <c r="D34" s="32"/>
      <c r="E34" s="32">
        <f t="shared" si="18"/>
        <v>0</v>
      </c>
      <c r="F34" s="32"/>
      <c r="G34" s="32"/>
      <c r="H34" s="32">
        <f t="shared" si="19"/>
        <v>0</v>
      </c>
      <c r="I34" s="32"/>
      <c r="J34" s="147"/>
    </row>
    <row r="35" spans="1:10" s="26" customFormat="1" ht="12" customHeight="1" x14ac:dyDescent="0.2">
      <c r="A35" s="30" t="s">
        <v>123</v>
      </c>
      <c r="B35" s="31" t="s">
        <v>124</v>
      </c>
      <c r="C35" s="32"/>
      <c r="D35" s="32"/>
      <c r="E35" s="32">
        <f t="shared" si="18"/>
        <v>0</v>
      </c>
      <c r="F35" s="32"/>
      <c r="G35" s="32"/>
      <c r="H35" s="32">
        <f t="shared" si="19"/>
        <v>0</v>
      </c>
      <c r="I35" s="32"/>
      <c r="J35" s="147"/>
    </row>
    <row r="36" spans="1:10" s="26" customFormat="1" ht="12" customHeight="1" x14ac:dyDescent="0.2">
      <c r="A36" s="30" t="s">
        <v>125</v>
      </c>
      <c r="B36" s="31" t="s">
        <v>126</v>
      </c>
      <c r="C36" s="38"/>
      <c r="D36" s="38"/>
      <c r="E36" s="38">
        <f t="shared" si="18"/>
        <v>0</v>
      </c>
      <c r="F36" s="38"/>
      <c r="G36" s="38"/>
      <c r="H36" s="38">
        <f t="shared" si="19"/>
        <v>0</v>
      </c>
      <c r="I36" s="38"/>
      <c r="J36" s="152"/>
    </row>
    <row r="37" spans="1:10" s="26" customFormat="1" ht="12" customHeight="1" thickBot="1" x14ac:dyDescent="0.25">
      <c r="A37" s="33" t="s">
        <v>127</v>
      </c>
      <c r="B37" s="34" t="s">
        <v>128</v>
      </c>
      <c r="C37" s="39"/>
      <c r="D37" s="39"/>
      <c r="E37" s="39">
        <f t="shared" si="18"/>
        <v>0</v>
      </c>
      <c r="F37" s="39"/>
      <c r="G37" s="39"/>
      <c r="H37" s="39">
        <f t="shared" si="19"/>
        <v>0</v>
      </c>
      <c r="I37" s="39"/>
      <c r="J37" s="153"/>
    </row>
    <row r="38" spans="1:10" s="26" customFormat="1" ht="12" customHeight="1" thickBot="1" x14ac:dyDescent="0.25">
      <c r="A38" s="24" t="s">
        <v>25</v>
      </c>
      <c r="B38" s="25" t="s">
        <v>129</v>
      </c>
      <c r="C38" s="11">
        <f>SUM(C39:C43)</f>
        <v>0</v>
      </c>
      <c r="D38" s="11"/>
      <c r="E38" s="11">
        <f t="shared" si="18"/>
        <v>0</v>
      </c>
      <c r="F38" s="11">
        <f t="shared" ref="F38:H38" si="20">SUM(F39:F43)</f>
        <v>0</v>
      </c>
      <c r="G38" s="11">
        <f t="shared" si="20"/>
        <v>0</v>
      </c>
      <c r="H38" s="11">
        <f t="shared" si="20"/>
        <v>0</v>
      </c>
      <c r="I38" s="11">
        <f t="shared" ref="I38" si="21">SUM(I39:I43)</f>
        <v>0</v>
      </c>
      <c r="J38" s="149"/>
    </row>
    <row r="39" spans="1:10" s="26" customFormat="1" ht="12" customHeight="1" x14ac:dyDescent="0.2">
      <c r="A39" s="27" t="s">
        <v>46</v>
      </c>
      <c r="B39" s="28" t="s">
        <v>20</v>
      </c>
      <c r="C39" s="40"/>
      <c r="D39" s="40"/>
      <c r="E39" s="40">
        <f t="shared" ref="E39" si="22">SUM(E40:E44)</f>
        <v>0</v>
      </c>
      <c r="F39" s="40"/>
      <c r="G39" s="40"/>
      <c r="H39" s="40">
        <f t="shared" ref="H39:H43" si="23">SUM(F39:G39)</f>
        <v>0</v>
      </c>
      <c r="I39" s="40"/>
      <c r="J39" s="154"/>
    </row>
    <row r="40" spans="1:10" s="26" customFormat="1" ht="12" customHeight="1" x14ac:dyDescent="0.2">
      <c r="A40" s="30" t="s">
        <v>48</v>
      </c>
      <c r="B40" s="31" t="s">
        <v>22</v>
      </c>
      <c r="C40" s="38"/>
      <c r="D40" s="38"/>
      <c r="E40" s="38">
        <f t="shared" ref="E40:E44" si="24">F40-D40</f>
        <v>0</v>
      </c>
      <c r="F40" s="38"/>
      <c r="G40" s="38"/>
      <c r="H40" s="38">
        <f t="shared" si="23"/>
        <v>0</v>
      </c>
      <c r="I40" s="38"/>
      <c r="J40" s="152"/>
    </row>
    <row r="41" spans="1:10" s="26" customFormat="1" ht="12" customHeight="1" x14ac:dyDescent="0.2">
      <c r="A41" s="30" t="s">
        <v>50</v>
      </c>
      <c r="B41" s="31" t="s">
        <v>24</v>
      </c>
      <c r="C41" s="38"/>
      <c r="D41" s="38"/>
      <c r="E41" s="38">
        <f t="shared" si="24"/>
        <v>0</v>
      </c>
      <c r="F41" s="38"/>
      <c r="G41" s="38"/>
      <c r="H41" s="38">
        <f t="shared" si="23"/>
        <v>0</v>
      </c>
      <c r="I41" s="38"/>
      <c r="J41" s="152"/>
    </row>
    <row r="42" spans="1:10" s="26" customFormat="1" ht="12" customHeight="1" x14ac:dyDescent="0.2">
      <c r="A42" s="30" t="s">
        <v>52</v>
      </c>
      <c r="B42" s="31" t="s">
        <v>130</v>
      </c>
      <c r="C42" s="38"/>
      <c r="D42" s="38"/>
      <c r="E42" s="38">
        <f t="shared" si="24"/>
        <v>0</v>
      </c>
      <c r="F42" s="38"/>
      <c r="G42" s="38"/>
      <c r="H42" s="38">
        <f t="shared" si="23"/>
        <v>0</v>
      </c>
      <c r="I42" s="38"/>
      <c r="J42" s="152"/>
    </row>
    <row r="43" spans="1:10" s="26" customFormat="1" ht="12" customHeight="1" thickBot="1" x14ac:dyDescent="0.25">
      <c r="A43" s="33" t="s">
        <v>131</v>
      </c>
      <c r="B43" s="34" t="s">
        <v>132</v>
      </c>
      <c r="C43" s="39"/>
      <c r="D43" s="39"/>
      <c r="E43" s="39">
        <f t="shared" si="24"/>
        <v>0</v>
      </c>
      <c r="F43" s="39"/>
      <c r="G43" s="39"/>
      <c r="H43" s="39">
        <f t="shared" si="23"/>
        <v>0</v>
      </c>
      <c r="I43" s="39"/>
      <c r="J43" s="153"/>
    </row>
    <row r="44" spans="1:10" s="26" customFormat="1" ht="12" customHeight="1" thickBot="1" x14ac:dyDescent="0.25">
      <c r="A44" s="24" t="s">
        <v>133</v>
      </c>
      <c r="B44" s="25" t="s">
        <v>134</v>
      </c>
      <c r="C44" s="11">
        <f>SUM(C45:C47)</f>
        <v>0</v>
      </c>
      <c r="D44" s="11"/>
      <c r="E44" s="11">
        <f t="shared" si="24"/>
        <v>0</v>
      </c>
      <c r="F44" s="11">
        <f t="shared" ref="F44:H44" si="25">SUM(F45:F47)</f>
        <v>0</v>
      </c>
      <c r="G44" s="11">
        <f t="shared" si="25"/>
        <v>0</v>
      </c>
      <c r="H44" s="11">
        <f t="shared" si="25"/>
        <v>0</v>
      </c>
      <c r="I44" s="11">
        <f t="shared" ref="I44" si="26">SUM(I45:I47)</f>
        <v>0</v>
      </c>
      <c r="J44" s="149"/>
    </row>
    <row r="45" spans="1:10" s="26" customFormat="1" ht="12" customHeight="1" x14ac:dyDescent="0.2">
      <c r="A45" s="27" t="s">
        <v>55</v>
      </c>
      <c r="B45" s="28" t="s">
        <v>135</v>
      </c>
      <c r="C45" s="29"/>
      <c r="D45" s="29"/>
      <c r="E45" s="29">
        <f t="shared" ref="E45" si="27">SUM(E46:E48)</f>
        <v>0</v>
      </c>
      <c r="F45" s="29"/>
      <c r="G45" s="29"/>
      <c r="H45" s="29">
        <f t="shared" ref="H45:H48" si="28">SUM(F45:G45)</f>
        <v>0</v>
      </c>
      <c r="I45" s="29"/>
      <c r="J45" s="146"/>
    </row>
    <row r="46" spans="1:10" s="26" customFormat="1" ht="12" customHeight="1" x14ac:dyDescent="0.2">
      <c r="A46" s="30" t="s">
        <v>57</v>
      </c>
      <c r="B46" s="31" t="s">
        <v>136</v>
      </c>
      <c r="C46" s="32"/>
      <c r="D46" s="32"/>
      <c r="E46" s="32">
        <f t="shared" ref="E46:E49" si="29">F46-D46</f>
        <v>0</v>
      </c>
      <c r="F46" s="32"/>
      <c r="G46" s="32"/>
      <c r="H46" s="32">
        <f t="shared" si="28"/>
        <v>0</v>
      </c>
      <c r="I46" s="32"/>
      <c r="J46" s="147"/>
    </row>
    <row r="47" spans="1:10" s="26" customFormat="1" ht="12" customHeight="1" x14ac:dyDescent="0.2">
      <c r="A47" s="30" t="s">
        <v>59</v>
      </c>
      <c r="B47" s="31" t="s">
        <v>137</v>
      </c>
      <c r="C47" s="32"/>
      <c r="D47" s="32"/>
      <c r="E47" s="32">
        <f t="shared" si="29"/>
        <v>0</v>
      </c>
      <c r="F47" s="32"/>
      <c r="G47" s="32"/>
      <c r="H47" s="32">
        <f t="shared" si="28"/>
        <v>0</v>
      </c>
      <c r="I47" s="32"/>
      <c r="J47" s="147"/>
    </row>
    <row r="48" spans="1:10" s="26" customFormat="1" ht="12" customHeight="1" thickBot="1" x14ac:dyDescent="0.25">
      <c r="A48" s="33" t="s">
        <v>61</v>
      </c>
      <c r="B48" s="34" t="s">
        <v>138</v>
      </c>
      <c r="C48" s="36"/>
      <c r="D48" s="36"/>
      <c r="E48" s="36">
        <f t="shared" si="29"/>
        <v>0</v>
      </c>
      <c r="F48" s="36"/>
      <c r="G48" s="36"/>
      <c r="H48" s="36">
        <f t="shared" si="28"/>
        <v>0</v>
      </c>
      <c r="I48" s="36"/>
      <c r="J48" s="148"/>
    </row>
    <row r="49" spans="1:10" s="26" customFormat="1" ht="12" customHeight="1" thickBot="1" x14ac:dyDescent="0.25">
      <c r="A49" s="24" t="s">
        <v>28</v>
      </c>
      <c r="B49" s="35" t="s">
        <v>139</v>
      </c>
      <c r="C49" s="11">
        <f>SUM(C50:C52)</f>
        <v>0</v>
      </c>
      <c r="D49" s="11"/>
      <c r="E49" s="11">
        <f t="shared" si="29"/>
        <v>0</v>
      </c>
      <c r="F49" s="11">
        <f t="shared" ref="F49:H49" si="30">SUM(F50:F52)</f>
        <v>0</v>
      </c>
      <c r="G49" s="11">
        <f t="shared" si="30"/>
        <v>0</v>
      </c>
      <c r="H49" s="11">
        <f t="shared" si="30"/>
        <v>0</v>
      </c>
      <c r="I49" s="11">
        <f t="shared" ref="I49" si="31">SUM(I50:I52)</f>
        <v>0</v>
      </c>
      <c r="J49" s="149"/>
    </row>
    <row r="50" spans="1:10" s="26" customFormat="1" ht="12" customHeight="1" x14ac:dyDescent="0.2">
      <c r="A50" s="27" t="s">
        <v>64</v>
      </c>
      <c r="B50" s="28" t="s">
        <v>140</v>
      </c>
      <c r="C50" s="38"/>
      <c r="D50" s="38"/>
      <c r="E50" s="38">
        <f t="shared" ref="E50" si="32">SUM(E51:E53)</f>
        <v>0</v>
      </c>
      <c r="F50" s="38"/>
      <c r="G50" s="38"/>
      <c r="H50" s="38">
        <f t="shared" ref="H50:H53" si="33">SUM(F50:G50)</f>
        <v>0</v>
      </c>
      <c r="I50" s="38"/>
      <c r="J50" s="152"/>
    </row>
    <row r="51" spans="1:10" s="26" customFormat="1" ht="12" customHeight="1" x14ac:dyDescent="0.2">
      <c r="A51" s="30" t="s">
        <v>66</v>
      </c>
      <c r="B51" s="31" t="s">
        <v>141</v>
      </c>
      <c r="C51" s="38"/>
      <c r="D51" s="38"/>
      <c r="E51" s="38">
        <f t="shared" ref="E51:E54" si="34">F51-D51</f>
        <v>0</v>
      </c>
      <c r="F51" s="38"/>
      <c r="G51" s="38"/>
      <c r="H51" s="38">
        <f t="shared" si="33"/>
        <v>0</v>
      </c>
      <c r="I51" s="38"/>
      <c r="J51" s="152"/>
    </row>
    <row r="52" spans="1:10" s="26" customFormat="1" ht="12" customHeight="1" x14ac:dyDescent="0.2">
      <c r="A52" s="30" t="s">
        <v>68</v>
      </c>
      <c r="B52" s="31" t="s">
        <v>142</v>
      </c>
      <c r="C52" s="38"/>
      <c r="D52" s="38"/>
      <c r="E52" s="38">
        <f t="shared" si="34"/>
        <v>0</v>
      </c>
      <c r="F52" s="38"/>
      <c r="G52" s="38"/>
      <c r="H52" s="38">
        <f t="shared" si="33"/>
        <v>0</v>
      </c>
      <c r="I52" s="38"/>
      <c r="J52" s="152"/>
    </row>
    <row r="53" spans="1:10" s="26" customFormat="1" ht="12" customHeight="1" thickBot="1" x14ac:dyDescent="0.25">
      <c r="A53" s="33" t="s">
        <v>70</v>
      </c>
      <c r="B53" s="34" t="s">
        <v>143</v>
      </c>
      <c r="C53" s="38"/>
      <c r="D53" s="38"/>
      <c r="E53" s="38">
        <f t="shared" si="34"/>
        <v>0</v>
      </c>
      <c r="F53" s="38"/>
      <c r="G53" s="38"/>
      <c r="H53" s="38">
        <f t="shared" si="33"/>
        <v>0</v>
      </c>
      <c r="I53" s="38"/>
      <c r="J53" s="152"/>
    </row>
    <row r="54" spans="1:10" s="26" customFormat="1" ht="12" customHeight="1" thickBot="1" x14ac:dyDescent="0.25">
      <c r="A54" s="24" t="s">
        <v>29</v>
      </c>
      <c r="B54" s="25" t="s">
        <v>144</v>
      </c>
      <c r="C54" s="14">
        <f t="shared" ref="C54:I54" si="35">+C5+C6+C13+C20+C27+C38+C44+C49</f>
        <v>0</v>
      </c>
      <c r="D54" s="14"/>
      <c r="E54" s="14">
        <f t="shared" si="34"/>
        <v>0</v>
      </c>
      <c r="F54" s="14">
        <f t="shared" si="35"/>
        <v>0</v>
      </c>
      <c r="G54" s="14">
        <f t="shared" si="35"/>
        <v>0</v>
      </c>
      <c r="H54" s="14">
        <f t="shared" si="35"/>
        <v>0</v>
      </c>
      <c r="I54" s="14">
        <f t="shared" si="35"/>
        <v>0</v>
      </c>
      <c r="J54" s="150"/>
    </row>
    <row r="55" spans="1:10" s="26" customFormat="1" ht="12" customHeight="1" thickBot="1" x14ac:dyDescent="0.25">
      <c r="A55" s="41" t="s">
        <v>145</v>
      </c>
      <c r="B55" s="35" t="s">
        <v>146</v>
      </c>
      <c r="C55" s="11">
        <f>SUM(C56:C58)</f>
        <v>0</v>
      </c>
      <c r="D55" s="11"/>
      <c r="E55" s="11">
        <f t="shared" ref="E55" si="36">+E5+E6+E13+E20+E27+E39+E45+E50</f>
        <v>0</v>
      </c>
      <c r="F55" s="11">
        <f t="shared" ref="F55:H55" si="37">SUM(F56:F58)</f>
        <v>0</v>
      </c>
      <c r="G55" s="11">
        <f t="shared" si="37"/>
        <v>0</v>
      </c>
      <c r="H55" s="11">
        <f t="shared" si="37"/>
        <v>0</v>
      </c>
      <c r="I55" s="11">
        <f t="shared" ref="I55" si="38">SUM(I56:I58)</f>
        <v>0</v>
      </c>
      <c r="J55" s="149"/>
    </row>
    <row r="56" spans="1:10" s="26" customFormat="1" ht="12" customHeight="1" x14ac:dyDescent="0.2">
      <c r="A56" s="27" t="s">
        <v>147</v>
      </c>
      <c r="B56" s="28" t="s">
        <v>148</v>
      </c>
      <c r="C56" s="38"/>
      <c r="D56" s="38"/>
      <c r="E56" s="38">
        <f t="shared" ref="E56" si="39">SUM(E57:E59)</f>
        <v>0</v>
      </c>
      <c r="F56" s="38"/>
      <c r="G56" s="38"/>
      <c r="H56" s="38">
        <f t="shared" ref="H56:H58" si="40">SUM(F56:G56)</f>
        <v>0</v>
      </c>
      <c r="I56" s="38"/>
      <c r="J56" s="152"/>
    </row>
    <row r="57" spans="1:10" s="26" customFormat="1" ht="12" customHeight="1" x14ac:dyDescent="0.2">
      <c r="A57" s="30" t="s">
        <v>149</v>
      </c>
      <c r="B57" s="31" t="s">
        <v>150</v>
      </c>
      <c r="C57" s="38"/>
      <c r="D57" s="38"/>
      <c r="E57" s="38">
        <f t="shared" ref="E57:E59" si="41">F57-D57</f>
        <v>0</v>
      </c>
      <c r="F57" s="38"/>
      <c r="G57" s="38"/>
      <c r="H57" s="38">
        <f t="shared" si="40"/>
        <v>0</v>
      </c>
      <c r="I57" s="38"/>
      <c r="J57" s="152"/>
    </row>
    <row r="58" spans="1:10" s="26" customFormat="1" ht="12" customHeight="1" thickBot="1" x14ac:dyDescent="0.25">
      <c r="A58" s="33" t="s">
        <v>151</v>
      </c>
      <c r="B58" s="42" t="s">
        <v>152</v>
      </c>
      <c r="C58" s="38"/>
      <c r="D58" s="38"/>
      <c r="E58" s="38">
        <f t="shared" si="41"/>
        <v>0</v>
      </c>
      <c r="F58" s="38"/>
      <c r="G58" s="38"/>
      <c r="H58" s="38">
        <f t="shared" si="40"/>
        <v>0</v>
      </c>
      <c r="I58" s="38"/>
      <c r="J58" s="152"/>
    </row>
    <row r="59" spans="1:10" s="26" customFormat="1" ht="12" customHeight="1" thickBot="1" x14ac:dyDescent="0.25">
      <c r="A59" s="41" t="s">
        <v>153</v>
      </c>
      <c r="B59" s="35" t="s">
        <v>154</v>
      </c>
      <c r="C59" s="11">
        <f>SUM(C60:C63)</f>
        <v>0</v>
      </c>
      <c r="D59" s="11"/>
      <c r="E59" s="11">
        <f t="shared" si="41"/>
        <v>0</v>
      </c>
      <c r="F59" s="11">
        <f t="shared" ref="F59:H59" si="42">SUM(F60:F63)</f>
        <v>0</v>
      </c>
      <c r="G59" s="11">
        <f t="shared" si="42"/>
        <v>0</v>
      </c>
      <c r="H59" s="11">
        <f t="shared" si="42"/>
        <v>0</v>
      </c>
      <c r="I59" s="11">
        <f t="shared" ref="I59" si="43">SUM(I60:I63)</f>
        <v>0</v>
      </c>
      <c r="J59" s="149"/>
    </row>
    <row r="60" spans="1:10" s="26" customFormat="1" ht="12" customHeight="1" x14ac:dyDescent="0.2">
      <c r="A60" s="27" t="s">
        <v>155</v>
      </c>
      <c r="B60" s="28" t="s">
        <v>156</v>
      </c>
      <c r="C60" s="38"/>
      <c r="D60" s="38"/>
      <c r="E60" s="38">
        <f t="shared" ref="E60" si="44">SUM(E61:E64)</f>
        <v>0</v>
      </c>
      <c r="F60" s="38"/>
      <c r="G60" s="38"/>
      <c r="H60" s="38">
        <f t="shared" ref="H60:H63" si="45">SUM(F60:G60)</f>
        <v>0</v>
      </c>
      <c r="I60" s="38"/>
      <c r="J60" s="152"/>
    </row>
    <row r="61" spans="1:10" s="26" customFormat="1" ht="12" customHeight="1" x14ac:dyDescent="0.2">
      <c r="A61" s="30" t="s">
        <v>157</v>
      </c>
      <c r="B61" s="31" t="s">
        <v>158</v>
      </c>
      <c r="C61" s="38"/>
      <c r="D61" s="38"/>
      <c r="E61" s="38">
        <f t="shared" ref="E61:E64" si="46">F61-D61</f>
        <v>0</v>
      </c>
      <c r="F61" s="38"/>
      <c r="G61" s="38"/>
      <c r="H61" s="38">
        <f t="shared" si="45"/>
        <v>0</v>
      </c>
      <c r="I61" s="38"/>
      <c r="J61" s="152"/>
    </row>
    <row r="62" spans="1:10" s="26" customFormat="1" ht="12" customHeight="1" x14ac:dyDescent="0.2">
      <c r="A62" s="30" t="s">
        <v>159</v>
      </c>
      <c r="B62" s="31" t="s">
        <v>160</v>
      </c>
      <c r="C62" s="38"/>
      <c r="D62" s="38"/>
      <c r="E62" s="38">
        <f t="shared" si="46"/>
        <v>0</v>
      </c>
      <c r="F62" s="38"/>
      <c r="G62" s="38"/>
      <c r="H62" s="38">
        <f t="shared" si="45"/>
        <v>0</v>
      </c>
      <c r="I62" s="38"/>
      <c r="J62" s="152"/>
    </row>
    <row r="63" spans="1:10" s="26" customFormat="1" ht="12" customHeight="1" thickBot="1" x14ac:dyDescent="0.25">
      <c r="A63" s="33" t="s">
        <v>161</v>
      </c>
      <c r="B63" s="34" t="s">
        <v>162</v>
      </c>
      <c r="C63" s="38"/>
      <c r="D63" s="38"/>
      <c r="E63" s="38">
        <f t="shared" si="46"/>
        <v>0</v>
      </c>
      <c r="F63" s="38"/>
      <c r="G63" s="38"/>
      <c r="H63" s="38">
        <f t="shared" si="45"/>
        <v>0</v>
      </c>
      <c r="I63" s="38"/>
      <c r="J63" s="152"/>
    </row>
    <row r="64" spans="1:10" s="26" customFormat="1" ht="12" customHeight="1" thickBot="1" x14ac:dyDescent="0.25">
      <c r="A64" s="41" t="s">
        <v>163</v>
      </c>
      <c r="B64" s="35" t="s">
        <v>164</v>
      </c>
      <c r="C64" s="11">
        <f>SUM(C65:C66)</f>
        <v>0</v>
      </c>
      <c r="D64" s="11"/>
      <c r="E64" s="11">
        <f t="shared" si="46"/>
        <v>0</v>
      </c>
      <c r="F64" s="11">
        <f t="shared" ref="F64:H64" si="47">SUM(F65:F66)</f>
        <v>0</v>
      </c>
      <c r="G64" s="11">
        <f t="shared" si="47"/>
        <v>0</v>
      </c>
      <c r="H64" s="11">
        <f t="shared" si="47"/>
        <v>0</v>
      </c>
      <c r="I64" s="11">
        <f t="shared" ref="I64" si="48">SUM(I65:I66)</f>
        <v>0</v>
      </c>
      <c r="J64" s="149"/>
    </row>
    <row r="65" spans="1:10" s="26" customFormat="1" ht="12" customHeight="1" x14ac:dyDescent="0.2">
      <c r="A65" s="27" t="s">
        <v>165</v>
      </c>
      <c r="B65" s="28" t="s">
        <v>166</v>
      </c>
      <c r="C65" s="38"/>
      <c r="D65" s="38"/>
      <c r="E65" s="38">
        <f>SUM(E66:E66)</f>
        <v>0</v>
      </c>
      <c r="F65" s="38"/>
      <c r="G65" s="38"/>
      <c r="H65" s="38">
        <f t="shared" ref="H65:H66" si="49">SUM(F65:G65)</f>
        <v>0</v>
      </c>
      <c r="I65" s="38"/>
      <c r="J65" s="152"/>
    </row>
    <row r="66" spans="1:10" s="26" customFormat="1" ht="12" customHeight="1" thickBot="1" x14ac:dyDescent="0.25">
      <c r="A66" s="33" t="s">
        <v>167</v>
      </c>
      <c r="B66" s="34" t="s">
        <v>168</v>
      </c>
      <c r="C66" s="38"/>
      <c r="D66" s="38"/>
      <c r="E66" s="38">
        <f t="shared" ref="E66:E67" si="50">F66-D66</f>
        <v>0</v>
      </c>
      <c r="F66" s="38"/>
      <c r="G66" s="38"/>
      <c r="H66" s="38">
        <f t="shared" si="49"/>
        <v>0</v>
      </c>
      <c r="I66" s="38"/>
      <c r="J66" s="152"/>
    </row>
    <row r="67" spans="1:10" s="26" customFormat="1" ht="12" customHeight="1" thickBot="1" x14ac:dyDescent="0.25">
      <c r="A67" s="41" t="s">
        <v>169</v>
      </c>
      <c r="B67" s="35" t="s">
        <v>170</v>
      </c>
      <c r="C67" s="11">
        <f>SUM(C68:C70)</f>
        <v>0</v>
      </c>
      <c r="D67" s="11"/>
      <c r="E67" s="11">
        <f t="shared" si="50"/>
        <v>0</v>
      </c>
      <c r="F67" s="11">
        <f t="shared" ref="F67:H67" si="51">SUM(F68:F70)</f>
        <v>0</v>
      </c>
      <c r="G67" s="11">
        <f t="shared" si="51"/>
        <v>0</v>
      </c>
      <c r="H67" s="11">
        <f t="shared" si="51"/>
        <v>0</v>
      </c>
      <c r="I67" s="11">
        <f t="shared" ref="I67" si="52">SUM(I68:I70)</f>
        <v>0</v>
      </c>
      <c r="J67" s="149"/>
    </row>
    <row r="68" spans="1:10" s="26" customFormat="1" ht="12" hidden="1" customHeight="1" x14ac:dyDescent="0.2">
      <c r="A68" s="27" t="s">
        <v>171</v>
      </c>
      <c r="B68" s="28" t="s">
        <v>172</v>
      </c>
      <c r="C68" s="38"/>
      <c r="D68" s="38"/>
      <c r="E68" s="38">
        <f t="shared" ref="E68" si="53">SUM(E69:E71)</f>
        <v>0</v>
      </c>
      <c r="F68" s="38"/>
      <c r="G68" s="38"/>
      <c r="H68" s="38"/>
      <c r="I68" s="38"/>
      <c r="J68" s="152"/>
    </row>
    <row r="69" spans="1:10" s="26" customFormat="1" ht="12" hidden="1" customHeight="1" x14ac:dyDescent="0.2">
      <c r="A69" s="30" t="s">
        <v>173</v>
      </c>
      <c r="B69" s="31" t="s">
        <v>174</v>
      </c>
      <c r="C69" s="38"/>
      <c r="D69" s="38"/>
      <c r="E69" s="38"/>
      <c r="F69" s="38"/>
      <c r="G69" s="38"/>
      <c r="H69" s="38"/>
      <c r="I69" s="38"/>
      <c r="J69" s="152"/>
    </row>
    <row r="70" spans="1:10" s="26" customFormat="1" ht="12" hidden="1" customHeight="1" thickBot="1" x14ac:dyDescent="0.25">
      <c r="A70" s="33" t="s">
        <v>175</v>
      </c>
      <c r="B70" s="34" t="s">
        <v>176</v>
      </c>
      <c r="C70" s="38"/>
      <c r="D70" s="38"/>
      <c r="E70" s="38"/>
      <c r="F70" s="38"/>
      <c r="G70" s="38"/>
      <c r="H70" s="38"/>
      <c r="I70" s="38"/>
      <c r="J70" s="152"/>
    </row>
    <row r="71" spans="1:10" s="26" customFormat="1" ht="11.25" customHeight="1" thickBot="1" x14ac:dyDescent="0.25">
      <c r="A71" s="41" t="s">
        <v>177</v>
      </c>
      <c r="B71" s="35" t="s">
        <v>178</v>
      </c>
      <c r="C71" s="11">
        <f>SUM(C72:C75)</f>
        <v>0</v>
      </c>
      <c r="D71" s="11"/>
      <c r="E71" s="11"/>
      <c r="F71" s="11">
        <f t="shared" ref="F71:H71" si="54">SUM(F72:F75)</f>
        <v>0</v>
      </c>
      <c r="G71" s="11">
        <f t="shared" si="54"/>
        <v>0</v>
      </c>
      <c r="H71" s="11">
        <f t="shared" si="54"/>
        <v>0</v>
      </c>
      <c r="I71" s="11">
        <f t="shared" ref="I71" si="55">SUM(I72:I75)</f>
        <v>0</v>
      </c>
      <c r="J71" s="149"/>
    </row>
    <row r="72" spans="1:10" s="26" customFormat="1" ht="12" hidden="1" customHeight="1" x14ac:dyDescent="0.2">
      <c r="A72" s="43" t="s">
        <v>179</v>
      </c>
      <c r="B72" s="28" t="s">
        <v>180</v>
      </c>
      <c r="C72" s="38"/>
      <c r="D72" s="38"/>
      <c r="E72" s="38">
        <f t="shared" ref="E72" si="56">SUM(E73:E76)</f>
        <v>0</v>
      </c>
      <c r="F72" s="38"/>
      <c r="G72" s="38"/>
      <c r="H72" s="38"/>
      <c r="I72" s="38"/>
      <c r="J72" s="152"/>
    </row>
    <row r="73" spans="1:10" s="26" customFormat="1" ht="12" hidden="1" customHeight="1" x14ac:dyDescent="0.2">
      <c r="A73" s="44" t="s">
        <v>181</v>
      </c>
      <c r="B73" s="31" t="s">
        <v>182</v>
      </c>
      <c r="C73" s="38"/>
      <c r="D73" s="38"/>
      <c r="E73" s="38"/>
      <c r="F73" s="38"/>
      <c r="G73" s="38"/>
      <c r="H73" s="38"/>
      <c r="I73" s="38"/>
      <c r="J73" s="152"/>
    </row>
    <row r="74" spans="1:10" s="26" customFormat="1" ht="12" hidden="1" customHeight="1" x14ac:dyDescent="0.2">
      <c r="A74" s="44" t="s">
        <v>183</v>
      </c>
      <c r="B74" s="31" t="s">
        <v>184</v>
      </c>
      <c r="C74" s="38"/>
      <c r="D74" s="38"/>
      <c r="E74" s="38"/>
      <c r="F74" s="38"/>
      <c r="G74" s="38"/>
      <c r="H74" s="38"/>
      <c r="I74" s="38"/>
      <c r="J74" s="152"/>
    </row>
    <row r="75" spans="1:10" s="26" customFormat="1" ht="12" hidden="1" customHeight="1" thickBot="1" x14ac:dyDescent="0.25">
      <c r="A75" s="45" t="s">
        <v>185</v>
      </c>
      <c r="B75" s="34" t="s">
        <v>186</v>
      </c>
      <c r="C75" s="38"/>
      <c r="D75" s="38"/>
      <c r="E75" s="38"/>
      <c r="F75" s="38"/>
      <c r="G75" s="38"/>
      <c r="H75" s="38"/>
      <c r="I75" s="38"/>
      <c r="J75" s="152"/>
    </row>
    <row r="76" spans="1:10" s="26" customFormat="1" ht="13.5" customHeight="1" thickBot="1" x14ac:dyDescent="0.25">
      <c r="A76" s="41" t="s">
        <v>187</v>
      </c>
      <c r="B76" s="35" t="s">
        <v>188</v>
      </c>
      <c r="C76" s="46"/>
      <c r="D76" s="46"/>
      <c r="E76" s="46"/>
      <c r="F76" s="46"/>
      <c r="G76" s="46"/>
      <c r="H76" s="46"/>
      <c r="I76" s="46"/>
      <c r="J76" s="155"/>
    </row>
    <row r="77" spans="1:10" s="26" customFormat="1" ht="15.75" customHeight="1" thickBot="1" x14ac:dyDescent="0.25">
      <c r="A77" s="41" t="s">
        <v>189</v>
      </c>
      <c r="B77" s="47" t="s">
        <v>190</v>
      </c>
      <c r="C77" s="14">
        <f>+C55+C59+C64+C67+C71+C76</f>
        <v>0</v>
      </c>
      <c r="D77" s="14"/>
      <c r="E77" s="14"/>
      <c r="F77" s="14">
        <f t="shared" ref="F77:H77" si="57">+F55+F59+F64+F67+F71+F76</f>
        <v>0</v>
      </c>
      <c r="G77" s="14">
        <f t="shared" si="57"/>
        <v>0</v>
      </c>
      <c r="H77" s="14">
        <f t="shared" si="57"/>
        <v>0</v>
      </c>
      <c r="I77" s="14">
        <f t="shared" ref="I77" si="58">+I55+I59+I64+I67+I71+I76</f>
        <v>0</v>
      </c>
      <c r="J77" s="150"/>
    </row>
    <row r="78" spans="1:10" s="26" customFormat="1" ht="16.5" customHeight="1" thickBot="1" x14ac:dyDescent="0.25">
      <c r="A78" s="48" t="s">
        <v>191</v>
      </c>
      <c r="B78" s="49" t="s">
        <v>192</v>
      </c>
      <c r="C78" s="14">
        <f>+C54+C77</f>
        <v>0</v>
      </c>
      <c r="D78" s="14"/>
      <c r="E78" s="14">
        <f t="shared" ref="E78" si="59">+E56+E60+E65+E68+E72+E77</f>
        <v>0</v>
      </c>
      <c r="F78" s="14">
        <f t="shared" ref="F78:H78" si="60">+F54+F77</f>
        <v>0</v>
      </c>
      <c r="G78" s="14">
        <f t="shared" si="60"/>
        <v>0</v>
      </c>
      <c r="H78" s="14">
        <f t="shared" si="60"/>
        <v>0</v>
      </c>
      <c r="I78" s="14">
        <f t="shared" ref="I78" si="61">+I54+I77</f>
        <v>0</v>
      </c>
      <c r="J78" s="150"/>
    </row>
    <row r="79" spans="1:10" s="26" customFormat="1" x14ac:dyDescent="0.2">
      <c r="A79" s="76"/>
      <c r="B79" s="77"/>
      <c r="C79" s="78"/>
      <c r="D79" s="78"/>
      <c r="E79" s="78">
        <f t="shared" ref="E79" si="62">+E55+E78</f>
        <v>0</v>
      </c>
      <c r="F79" s="78"/>
      <c r="G79" s="78"/>
      <c r="H79" s="78"/>
      <c r="I79" s="78"/>
      <c r="J79" s="78"/>
    </row>
    <row r="80" spans="1:10" ht="16.5" customHeight="1" x14ac:dyDescent="0.25">
      <c r="A80" s="556" t="s">
        <v>193</v>
      </c>
      <c r="B80" s="556"/>
      <c r="C80" s="556"/>
      <c r="D80" s="167"/>
      <c r="E80" s="135"/>
      <c r="F80" s="135"/>
      <c r="G80" s="135"/>
      <c r="H80" s="135"/>
      <c r="I80" s="144"/>
      <c r="J80" s="144"/>
    </row>
    <row r="81" spans="1:10" s="53" customFormat="1" ht="16.5" customHeight="1" thickBot="1" x14ac:dyDescent="0.3">
      <c r="A81" s="557" t="s">
        <v>194</v>
      </c>
      <c r="B81" s="557"/>
      <c r="C81" s="143"/>
      <c r="D81" s="143"/>
      <c r="E81" s="52"/>
      <c r="F81" s="52"/>
      <c r="G81" s="52"/>
      <c r="H81" s="143" t="s">
        <v>303</v>
      </c>
      <c r="I81" s="143"/>
      <c r="J81" s="16" t="s">
        <v>303</v>
      </c>
    </row>
    <row r="82" spans="1:10" ht="60.75" thickBot="1" x14ac:dyDescent="0.3">
      <c r="A82" s="17" t="s">
        <v>78</v>
      </c>
      <c r="B82" s="18" t="s">
        <v>195</v>
      </c>
      <c r="C82" s="19" t="s">
        <v>322</v>
      </c>
      <c r="D82" s="19" t="s">
        <v>326</v>
      </c>
      <c r="E82" s="19" t="s">
        <v>295</v>
      </c>
      <c r="F82" s="19" t="s">
        <v>296</v>
      </c>
      <c r="G82" s="19" t="s">
        <v>297</v>
      </c>
      <c r="H82" s="19" t="s">
        <v>296</v>
      </c>
      <c r="I82" s="19" t="s">
        <v>320</v>
      </c>
      <c r="J82" s="19" t="s">
        <v>320</v>
      </c>
    </row>
    <row r="83" spans="1:10" s="23" customFormat="1" ht="12" customHeight="1" thickBot="1" x14ac:dyDescent="0.25">
      <c r="A83" s="10">
        <v>1</v>
      </c>
      <c r="B83" s="54">
        <v>2</v>
      </c>
      <c r="C83" s="55">
        <v>3</v>
      </c>
      <c r="D83" s="55"/>
      <c r="E83" s="55"/>
      <c r="F83" s="55">
        <v>3</v>
      </c>
      <c r="G83" s="55">
        <v>3</v>
      </c>
      <c r="H83" s="55">
        <v>3</v>
      </c>
      <c r="I83" s="55">
        <v>3</v>
      </c>
      <c r="J83" s="55">
        <v>3</v>
      </c>
    </row>
    <row r="84" spans="1:10" ht="12" customHeight="1" thickBot="1" x14ac:dyDescent="0.3">
      <c r="A84" s="56" t="s">
        <v>1</v>
      </c>
      <c r="B84" s="57" t="s">
        <v>196</v>
      </c>
      <c r="C84" s="58">
        <f>SUM(C85:C89)</f>
        <v>0</v>
      </c>
      <c r="D84" s="58"/>
      <c r="E84" s="58">
        <v>3</v>
      </c>
      <c r="F84" s="58">
        <f t="shared" ref="F84:H84" si="63">SUM(F85:F89)</f>
        <v>0</v>
      </c>
      <c r="G84" s="58">
        <f t="shared" si="63"/>
        <v>0</v>
      </c>
      <c r="H84" s="58">
        <f t="shared" si="63"/>
        <v>0</v>
      </c>
      <c r="I84" s="58">
        <f t="shared" ref="I84" si="64">SUM(I85:I89)</f>
        <v>0</v>
      </c>
      <c r="J84" s="156"/>
    </row>
    <row r="85" spans="1:10" ht="12" customHeight="1" x14ac:dyDescent="0.25">
      <c r="A85" s="59" t="s">
        <v>2</v>
      </c>
      <c r="B85" s="60" t="s">
        <v>33</v>
      </c>
      <c r="C85" s="61"/>
      <c r="D85" s="61"/>
      <c r="E85" s="61">
        <f t="shared" ref="E85" si="65">SUM(E86:E90)</f>
        <v>0</v>
      </c>
      <c r="F85" s="61"/>
      <c r="G85" s="61"/>
      <c r="H85" s="61">
        <f t="shared" ref="H85:H89" si="66">SUM(F85:G85)</f>
        <v>0</v>
      </c>
      <c r="I85" s="61"/>
      <c r="J85" s="157"/>
    </row>
    <row r="86" spans="1:10" ht="12" customHeight="1" x14ac:dyDescent="0.25">
      <c r="A86" s="30" t="s">
        <v>3</v>
      </c>
      <c r="B86" s="2" t="s">
        <v>34</v>
      </c>
      <c r="C86" s="32"/>
      <c r="D86" s="32"/>
      <c r="E86" s="32">
        <f t="shared" ref="E86:E90" si="67">F86-D86</f>
        <v>0</v>
      </c>
      <c r="F86" s="32"/>
      <c r="G86" s="32"/>
      <c r="H86" s="32">
        <f t="shared" si="66"/>
        <v>0</v>
      </c>
      <c r="I86" s="32"/>
      <c r="J86" s="147"/>
    </row>
    <row r="87" spans="1:10" ht="12" customHeight="1" x14ac:dyDescent="0.25">
      <c r="A87" s="30" t="s">
        <v>4</v>
      </c>
      <c r="B87" s="2" t="s">
        <v>35</v>
      </c>
      <c r="C87" s="36"/>
      <c r="D87" s="36"/>
      <c r="E87" s="36">
        <f t="shared" si="67"/>
        <v>0</v>
      </c>
      <c r="F87" s="36"/>
      <c r="G87" s="36"/>
      <c r="H87" s="36">
        <f t="shared" si="66"/>
        <v>0</v>
      </c>
      <c r="I87" s="36"/>
      <c r="J87" s="148"/>
    </row>
    <row r="88" spans="1:10" ht="12" customHeight="1" x14ac:dyDescent="0.25">
      <c r="A88" s="30" t="s">
        <v>5</v>
      </c>
      <c r="B88" s="62" t="s">
        <v>36</v>
      </c>
      <c r="C88" s="36"/>
      <c r="D88" s="36"/>
      <c r="E88" s="36">
        <f t="shared" si="67"/>
        <v>0</v>
      </c>
      <c r="F88" s="36"/>
      <c r="G88" s="36"/>
      <c r="H88" s="36">
        <f t="shared" si="66"/>
        <v>0</v>
      </c>
      <c r="I88" s="36"/>
      <c r="J88" s="148"/>
    </row>
    <row r="89" spans="1:10" ht="12" customHeight="1" thickBot="1" x14ac:dyDescent="0.3">
      <c r="A89" s="30" t="s">
        <v>197</v>
      </c>
      <c r="B89" s="63" t="s">
        <v>37</v>
      </c>
      <c r="C89" s="36"/>
      <c r="D89" s="36"/>
      <c r="E89" s="36">
        <f t="shared" si="67"/>
        <v>0</v>
      </c>
      <c r="F89" s="36"/>
      <c r="G89" s="36"/>
      <c r="H89" s="36">
        <f t="shared" si="66"/>
        <v>0</v>
      </c>
      <c r="I89" s="36"/>
      <c r="J89" s="148"/>
    </row>
    <row r="90" spans="1:10" ht="12" customHeight="1" thickBot="1" x14ac:dyDescent="0.3">
      <c r="A90" s="24" t="s">
        <v>6</v>
      </c>
      <c r="B90" s="65" t="s">
        <v>198</v>
      </c>
      <c r="C90" s="11">
        <f>+C91+C93+C95</f>
        <v>0</v>
      </c>
      <c r="D90" s="11"/>
      <c r="E90" s="11">
        <f t="shared" si="67"/>
        <v>0</v>
      </c>
      <c r="F90" s="11">
        <f t="shared" ref="F90:H90" si="68">+F91+F93+F95</f>
        <v>0</v>
      </c>
      <c r="G90" s="11">
        <f t="shared" si="68"/>
        <v>0</v>
      </c>
      <c r="H90" s="11">
        <f t="shared" si="68"/>
        <v>0</v>
      </c>
      <c r="I90" s="11">
        <f t="shared" ref="I90" si="69">+I91+I93+I95</f>
        <v>0</v>
      </c>
      <c r="J90" s="149"/>
    </row>
    <row r="91" spans="1:10" ht="12" customHeight="1" x14ac:dyDescent="0.25">
      <c r="A91" s="27" t="s">
        <v>7</v>
      </c>
      <c r="B91" s="2" t="s">
        <v>38</v>
      </c>
      <c r="C91" s="29"/>
      <c r="D91" s="29"/>
      <c r="E91" s="29">
        <f t="shared" ref="E91" si="70">+E92+E94+E96</f>
        <v>0</v>
      </c>
      <c r="F91" s="29"/>
      <c r="G91" s="29"/>
      <c r="H91" s="29">
        <f t="shared" ref="H91:H95" si="71">SUM(F91:G91)</f>
        <v>0</v>
      </c>
      <c r="I91" s="29"/>
      <c r="J91" s="146"/>
    </row>
    <row r="92" spans="1:10" ht="12" customHeight="1" x14ac:dyDescent="0.25">
      <c r="A92" s="27" t="s">
        <v>9</v>
      </c>
      <c r="B92" s="66" t="s">
        <v>199</v>
      </c>
      <c r="C92" s="29"/>
      <c r="D92" s="29"/>
      <c r="E92" s="29">
        <f t="shared" ref="E92:E96" si="72">F92-D92</f>
        <v>0</v>
      </c>
      <c r="F92" s="29"/>
      <c r="G92" s="29"/>
      <c r="H92" s="29">
        <f t="shared" si="71"/>
        <v>0</v>
      </c>
      <c r="I92" s="29"/>
      <c r="J92" s="146"/>
    </row>
    <row r="93" spans="1:10" ht="12" customHeight="1" x14ac:dyDescent="0.25">
      <c r="A93" s="27" t="s">
        <v>10</v>
      </c>
      <c r="B93" s="66" t="s">
        <v>39</v>
      </c>
      <c r="C93" s="32"/>
      <c r="D93" s="32"/>
      <c r="E93" s="32">
        <f t="shared" si="72"/>
        <v>0</v>
      </c>
      <c r="F93" s="32"/>
      <c r="G93" s="32"/>
      <c r="H93" s="32">
        <f t="shared" si="71"/>
        <v>0</v>
      </c>
      <c r="I93" s="32"/>
      <c r="J93" s="147"/>
    </row>
    <row r="94" spans="1:10" ht="12" customHeight="1" x14ac:dyDescent="0.25">
      <c r="A94" s="27" t="s">
        <v>11</v>
      </c>
      <c r="B94" s="66" t="s">
        <v>200</v>
      </c>
      <c r="C94" s="12"/>
      <c r="D94" s="12"/>
      <c r="E94" s="12">
        <f t="shared" si="72"/>
        <v>0</v>
      </c>
      <c r="F94" s="12"/>
      <c r="G94" s="12"/>
      <c r="H94" s="12">
        <f t="shared" si="71"/>
        <v>0</v>
      </c>
      <c r="I94" s="12"/>
      <c r="J94" s="158"/>
    </row>
    <row r="95" spans="1:10" ht="12" customHeight="1" thickBot="1" x14ac:dyDescent="0.3">
      <c r="A95" s="27" t="s">
        <v>84</v>
      </c>
      <c r="B95" s="67" t="s">
        <v>201</v>
      </c>
      <c r="C95" s="12"/>
      <c r="D95" s="12"/>
      <c r="E95" s="12">
        <f t="shared" si="72"/>
        <v>0</v>
      </c>
      <c r="F95" s="12"/>
      <c r="G95" s="12"/>
      <c r="H95" s="12">
        <f t="shared" si="71"/>
        <v>0</v>
      </c>
      <c r="I95" s="12"/>
      <c r="J95" s="158"/>
    </row>
    <row r="96" spans="1:10" ht="12" customHeight="1" thickBot="1" x14ac:dyDescent="0.3">
      <c r="A96" s="24" t="s">
        <v>12</v>
      </c>
      <c r="B96" s="5" t="s">
        <v>202</v>
      </c>
      <c r="C96" s="11">
        <f>+C97+C98</f>
        <v>0</v>
      </c>
      <c r="D96" s="11"/>
      <c r="E96" s="11">
        <f t="shared" si="72"/>
        <v>0</v>
      </c>
      <c r="F96" s="11">
        <f t="shared" ref="F96:H96" si="73">+F97+F98</f>
        <v>0</v>
      </c>
      <c r="G96" s="11">
        <f t="shared" si="73"/>
        <v>0</v>
      </c>
      <c r="H96" s="11">
        <f t="shared" si="73"/>
        <v>0</v>
      </c>
      <c r="I96" s="11">
        <f t="shared" ref="I96" si="74">+I97+I98</f>
        <v>0</v>
      </c>
      <c r="J96" s="149"/>
    </row>
    <row r="97" spans="1:10" ht="12" customHeight="1" x14ac:dyDescent="0.25">
      <c r="A97" s="27" t="s">
        <v>89</v>
      </c>
      <c r="B97" s="4" t="s">
        <v>203</v>
      </c>
      <c r="C97" s="29"/>
      <c r="D97" s="29"/>
      <c r="E97" s="29">
        <f t="shared" ref="E97" si="75">+E98+E99</f>
        <v>0</v>
      </c>
      <c r="F97" s="29"/>
      <c r="G97" s="29"/>
      <c r="H97" s="29">
        <f t="shared" ref="H97:H98" si="76">SUM(F97:G97)</f>
        <v>0</v>
      </c>
      <c r="I97" s="29"/>
      <c r="J97" s="146"/>
    </row>
    <row r="98" spans="1:10" ht="12" customHeight="1" thickBot="1" x14ac:dyDescent="0.3">
      <c r="A98" s="33" t="s">
        <v>91</v>
      </c>
      <c r="B98" s="66" t="s">
        <v>204</v>
      </c>
      <c r="C98" s="36"/>
      <c r="D98" s="36"/>
      <c r="E98" s="36">
        <f t="shared" ref="E98:E99" si="77">F98-D98</f>
        <v>0</v>
      </c>
      <c r="F98" s="36"/>
      <c r="G98" s="36"/>
      <c r="H98" s="36">
        <f t="shared" si="76"/>
        <v>0</v>
      </c>
      <c r="I98" s="36"/>
      <c r="J98" s="148"/>
    </row>
    <row r="99" spans="1:10" ht="12" customHeight="1" thickBot="1" x14ac:dyDescent="0.3">
      <c r="A99" s="24" t="s">
        <v>14</v>
      </c>
      <c r="B99" s="5" t="s">
        <v>72</v>
      </c>
      <c r="C99" s="11">
        <f>+C84+C90+C96</f>
        <v>0</v>
      </c>
      <c r="D99" s="11"/>
      <c r="E99" s="11">
        <f t="shared" si="77"/>
        <v>0</v>
      </c>
      <c r="F99" s="11">
        <f t="shared" ref="F99:H99" si="78">+F84+F90+F96</f>
        <v>0</v>
      </c>
      <c r="G99" s="11">
        <f t="shared" si="78"/>
        <v>0</v>
      </c>
      <c r="H99" s="11">
        <f t="shared" si="78"/>
        <v>0</v>
      </c>
      <c r="I99" s="11">
        <f t="shared" ref="I99" si="79">+I84+I90+I96</f>
        <v>0</v>
      </c>
      <c r="J99" s="149"/>
    </row>
    <row r="100" spans="1:10" ht="12" customHeight="1" thickBot="1" x14ac:dyDescent="0.3">
      <c r="A100" s="24" t="s">
        <v>18</v>
      </c>
      <c r="B100" s="5" t="s">
        <v>41</v>
      </c>
      <c r="C100" s="11">
        <f>+C101+C102+C103</f>
        <v>0</v>
      </c>
      <c r="D100" s="11"/>
      <c r="E100" s="11">
        <f t="shared" ref="E100" si="80">+E85+E91+E97</f>
        <v>0</v>
      </c>
      <c r="F100" s="11">
        <f t="shared" ref="F100:H100" si="81">+F101+F102+F103</f>
        <v>0</v>
      </c>
      <c r="G100" s="11">
        <f t="shared" si="81"/>
        <v>0</v>
      </c>
      <c r="H100" s="11">
        <f t="shared" si="81"/>
        <v>0</v>
      </c>
      <c r="I100" s="11">
        <f t="shared" ref="I100" si="82">+I101+I102+I103</f>
        <v>0</v>
      </c>
      <c r="J100" s="149"/>
    </row>
    <row r="101" spans="1:10" ht="12" customHeight="1" x14ac:dyDescent="0.25">
      <c r="A101" s="27" t="s">
        <v>19</v>
      </c>
      <c r="B101" s="4" t="s">
        <v>42</v>
      </c>
      <c r="C101" s="12"/>
      <c r="D101" s="12"/>
      <c r="E101" s="12">
        <f t="shared" ref="E101" si="83">+E102+E103+E104</f>
        <v>0</v>
      </c>
      <c r="F101" s="12"/>
      <c r="G101" s="12"/>
      <c r="H101" s="12">
        <f t="shared" ref="H101:H103" si="84">SUM(F101:G101)</f>
        <v>0</v>
      </c>
      <c r="I101" s="12"/>
      <c r="J101" s="158"/>
    </row>
    <row r="102" spans="1:10" ht="12" customHeight="1" x14ac:dyDescent="0.25">
      <c r="A102" s="27" t="s">
        <v>21</v>
      </c>
      <c r="B102" s="4" t="s">
        <v>43</v>
      </c>
      <c r="C102" s="12"/>
      <c r="D102" s="12"/>
      <c r="E102" s="12">
        <f t="shared" ref="E102:E104" si="85">F102-D102</f>
        <v>0</v>
      </c>
      <c r="F102" s="12"/>
      <c r="G102" s="12"/>
      <c r="H102" s="12">
        <f t="shared" si="84"/>
        <v>0</v>
      </c>
      <c r="I102" s="12"/>
      <c r="J102" s="158"/>
    </row>
    <row r="103" spans="1:10" ht="12" customHeight="1" thickBot="1" x14ac:dyDescent="0.3">
      <c r="A103" s="64" t="s">
        <v>23</v>
      </c>
      <c r="B103" s="13" t="s">
        <v>44</v>
      </c>
      <c r="C103" s="12"/>
      <c r="D103" s="12"/>
      <c r="E103" s="12">
        <f t="shared" si="85"/>
        <v>0</v>
      </c>
      <c r="F103" s="12"/>
      <c r="G103" s="12"/>
      <c r="H103" s="12">
        <f t="shared" si="84"/>
        <v>0</v>
      </c>
      <c r="I103" s="12"/>
      <c r="J103" s="158"/>
    </row>
    <row r="104" spans="1:10" ht="12" customHeight="1" thickBot="1" x14ac:dyDescent="0.3">
      <c r="A104" s="24" t="s">
        <v>25</v>
      </c>
      <c r="B104" s="5" t="s">
        <v>45</v>
      </c>
      <c r="C104" s="11">
        <f>+C105+C106+C107+C108</f>
        <v>0</v>
      </c>
      <c r="D104" s="11"/>
      <c r="E104" s="11">
        <f t="shared" si="85"/>
        <v>0</v>
      </c>
      <c r="F104" s="11">
        <f t="shared" ref="F104:H104" si="86">+F105+F106+F107+F108</f>
        <v>0</v>
      </c>
      <c r="G104" s="11">
        <f t="shared" si="86"/>
        <v>0</v>
      </c>
      <c r="H104" s="11">
        <f t="shared" si="86"/>
        <v>0</v>
      </c>
      <c r="I104" s="11">
        <f t="shared" ref="I104" si="87">+I105+I106+I107+I108</f>
        <v>0</v>
      </c>
      <c r="J104" s="149"/>
    </row>
    <row r="105" spans="1:10" ht="12" customHeight="1" x14ac:dyDescent="0.25">
      <c r="A105" s="27" t="s">
        <v>46</v>
      </c>
      <c r="B105" s="4" t="s">
        <v>47</v>
      </c>
      <c r="C105" s="12"/>
      <c r="D105" s="12"/>
      <c r="E105" s="12">
        <f t="shared" ref="E105" si="88">+E106+E107+E108+E109</f>
        <v>0</v>
      </c>
      <c r="F105" s="12"/>
      <c r="G105" s="12"/>
      <c r="H105" s="12">
        <f t="shared" ref="H105:H108" si="89">SUM(F105:G105)</f>
        <v>0</v>
      </c>
      <c r="I105" s="12"/>
      <c r="J105" s="158"/>
    </row>
    <row r="106" spans="1:10" ht="12" customHeight="1" x14ac:dyDescent="0.25">
      <c r="A106" s="27" t="s">
        <v>48</v>
      </c>
      <c r="B106" s="4" t="s">
        <v>49</v>
      </c>
      <c r="C106" s="12"/>
      <c r="D106" s="12"/>
      <c r="E106" s="12">
        <f t="shared" ref="E106:E109" si="90">F106-D106</f>
        <v>0</v>
      </c>
      <c r="F106" s="12"/>
      <c r="G106" s="12"/>
      <c r="H106" s="12">
        <f t="shared" si="89"/>
        <v>0</v>
      </c>
      <c r="I106" s="12"/>
      <c r="J106" s="158"/>
    </row>
    <row r="107" spans="1:10" ht="12" customHeight="1" x14ac:dyDescent="0.25">
      <c r="A107" s="27" t="s">
        <v>50</v>
      </c>
      <c r="B107" s="4" t="s">
        <v>51</v>
      </c>
      <c r="C107" s="12"/>
      <c r="D107" s="12"/>
      <c r="E107" s="12">
        <f t="shared" si="90"/>
        <v>0</v>
      </c>
      <c r="F107" s="12"/>
      <c r="G107" s="12"/>
      <c r="H107" s="12">
        <f t="shared" si="89"/>
        <v>0</v>
      </c>
      <c r="I107" s="12"/>
      <c r="J107" s="158"/>
    </row>
    <row r="108" spans="1:10" ht="12" customHeight="1" thickBot="1" x14ac:dyDescent="0.3">
      <c r="A108" s="64" t="s">
        <v>52</v>
      </c>
      <c r="B108" s="13" t="s">
        <v>53</v>
      </c>
      <c r="C108" s="12"/>
      <c r="D108" s="12"/>
      <c r="E108" s="12">
        <f t="shared" si="90"/>
        <v>0</v>
      </c>
      <c r="F108" s="12"/>
      <c r="G108" s="12"/>
      <c r="H108" s="12">
        <f t="shared" si="89"/>
        <v>0</v>
      </c>
      <c r="I108" s="12"/>
      <c r="J108" s="158"/>
    </row>
    <row r="109" spans="1:10" ht="12" customHeight="1" thickBot="1" x14ac:dyDescent="0.3">
      <c r="A109" s="24" t="s">
        <v>27</v>
      </c>
      <c r="B109" s="5" t="s">
        <v>54</v>
      </c>
      <c r="C109" s="14">
        <f>+C110+C111+C113+C114</f>
        <v>0</v>
      </c>
      <c r="D109" s="14"/>
      <c r="E109" s="14">
        <f t="shared" si="90"/>
        <v>0</v>
      </c>
      <c r="F109" s="14">
        <f t="shared" ref="F109:H109" si="91">+F110+F111+F113+F114+F112</f>
        <v>0</v>
      </c>
      <c r="G109" s="14">
        <f t="shared" si="91"/>
        <v>0</v>
      </c>
      <c r="H109" s="14">
        <f t="shared" si="91"/>
        <v>0</v>
      </c>
      <c r="I109" s="14">
        <f t="shared" ref="I109" si="92">+I110+I111+I113+I114</f>
        <v>0</v>
      </c>
      <c r="J109" s="150"/>
    </row>
    <row r="110" spans="1:10" ht="12" customHeight="1" x14ac:dyDescent="0.25">
      <c r="A110" s="27" t="s">
        <v>55</v>
      </c>
      <c r="B110" s="4" t="s">
        <v>56</v>
      </c>
      <c r="C110" s="12"/>
      <c r="D110" s="12"/>
      <c r="E110" s="12">
        <f t="shared" ref="E110" si="93">+E111+E112+E114+E115+E113</f>
        <v>0</v>
      </c>
      <c r="F110" s="12"/>
      <c r="G110" s="12"/>
      <c r="H110" s="12">
        <f t="shared" ref="H110:H114" si="94">SUM(F110:G110)</f>
        <v>0</v>
      </c>
      <c r="I110" s="12"/>
      <c r="J110" s="158"/>
    </row>
    <row r="111" spans="1:10" ht="12" customHeight="1" x14ac:dyDescent="0.25">
      <c r="A111" s="27" t="s">
        <v>57</v>
      </c>
      <c r="B111" s="4" t="s">
        <v>58</v>
      </c>
      <c r="C111" s="12"/>
      <c r="D111" s="12"/>
      <c r="E111" s="12">
        <f t="shared" ref="E111:E115" si="95">F111-D111</f>
        <v>0</v>
      </c>
      <c r="F111" s="12"/>
      <c r="G111" s="12"/>
      <c r="H111" s="12">
        <f t="shared" si="94"/>
        <v>0</v>
      </c>
      <c r="I111" s="12"/>
      <c r="J111" s="158"/>
    </row>
    <row r="112" spans="1:10" ht="12" customHeight="1" x14ac:dyDescent="0.25">
      <c r="A112" s="27" t="s">
        <v>59</v>
      </c>
      <c r="B112" s="4" t="s">
        <v>74</v>
      </c>
      <c r="C112" s="12"/>
      <c r="D112" s="12"/>
      <c r="E112" s="12">
        <f t="shared" si="95"/>
        <v>0</v>
      </c>
      <c r="F112" s="12"/>
      <c r="G112" s="12"/>
      <c r="H112" s="12">
        <f t="shared" si="94"/>
        <v>0</v>
      </c>
      <c r="I112" s="12"/>
      <c r="J112" s="158"/>
    </row>
    <row r="113" spans="1:14" ht="12" customHeight="1" x14ac:dyDescent="0.25">
      <c r="A113" s="27" t="s">
        <v>61</v>
      </c>
      <c r="B113" s="4" t="s">
        <v>60</v>
      </c>
      <c r="C113" s="12"/>
      <c r="D113" s="12"/>
      <c r="E113" s="12">
        <f t="shared" si="95"/>
        <v>0</v>
      </c>
      <c r="F113" s="12"/>
      <c r="G113" s="12"/>
      <c r="H113" s="12">
        <f t="shared" si="94"/>
        <v>0</v>
      </c>
      <c r="I113" s="12"/>
      <c r="J113" s="158"/>
    </row>
    <row r="114" spans="1:14" ht="12" customHeight="1" thickBot="1" x14ac:dyDescent="0.3">
      <c r="A114" s="64" t="s">
        <v>73</v>
      </c>
      <c r="B114" s="13" t="s">
        <v>62</v>
      </c>
      <c r="C114" s="12"/>
      <c r="D114" s="12"/>
      <c r="E114" s="12">
        <f t="shared" si="95"/>
        <v>0</v>
      </c>
      <c r="F114" s="12"/>
      <c r="G114" s="12"/>
      <c r="H114" s="12">
        <f t="shared" si="94"/>
        <v>0</v>
      </c>
      <c r="I114" s="12"/>
      <c r="J114" s="158"/>
    </row>
    <row r="115" spans="1:14" ht="12" customHeight="1" thickBot="1" x14ac:dyDescent="0.3">
      <c r="A115" s="24" t="s">
        <v>28</v>
      </c>
      <c r="B115" s="5" t="s">
        <v>63</v>
      </c>
      <c r="C115" s="68">
        <f>+C116+C117+C118+C119</f>
        <v>0</v>
      </c>
      <c r="D115" s="68"/>
      <c r="E115" s="68">
        <f t="shared" si="95"/>
        <v>0</v>
      </c>
      <c r="F115" s="68">
        <f t="shared" ref="F115:H115" si="96">+F116+F117+F118+F119</f>
        <v>0</v>
      </c>
      <c r="G115" s="68">
        <f t="shared" si="96"/>
        <v>0</v>
      </c>
      <c r="H115" s="68">
        <f t="shared" si="96"/>
        <v>0</v>
      </c>
      <c r="I115" s="68">
        <f t="shared" ref="I115" si="97">+I116+I117+I118+I119</f>
        <v>0</v>
      </c>
      <c r="J115" s="159"/>
    </row>
    <row r="116" spans="1:14" ht="12" customHeight="1" x14ac:dyDescent="0.25">
      <c r="A116" s="27" t="s">
        <v>64</v>
      </c>
      <c r="B116" s="4" t="s">
        <v>65</v>
      </c>
      <c r="C116" s="12"/>
      <c r="D116" s="12"/>
      <c r="E116" s="12">
        <f t="shared" ref="E116" si="98">+E117+E118+E119+E120</f>
        <v>0</v>
      </c>
      <c r="F116" s="12"/>
      <c r="G116" s="12"/>
      <c r="H116" s="12">
        <f t="shared" ref="H116:H120" si="99">SUM(F116:G116)</f>
        <v>0</v>
      </c>
      <c r="I116" s="12"/>
      <c r="J116" s="158"/>
    </row>
    <row r="117" spans="1:14" ht="12" customHeight="1" x14ac:dyDescent="0.25">
      <c r="A117" s="27" t="s">
        <v>66</v>
      </c>
      <c r="B117" s="4" t="s">
        <v>67</v>
      </c>
      <c r="C117" s="12"/>
      <c r="D117" s="12"/>
      <c r="E117" s="12">
        <f t="shared" ref="E117:E121" si="100">F117-D117</f>
        <v>0</v>
      </c>
      <c r="F117" s="12"/>
      <c r="G117" s="12"/>
      <c r="H117" s="12">
        <f t="shared" si="99"/>
        <v>0</v>
      </c>
      <c r="I117" s="12"/>
      <c r="J117" s="158"/>
    </row>
    <row r="118" spans="1:14" ht="12" customHeight="1" x14ac:dyDescent="0.25">
      <c r="A118" s="27" t="s">
        <v>68</v>
      </c>
      <c r="B118" s="4" t="s">
        <v>69</v>
      </c>
      <c r="C118" s="12"/>
      <c r="D118" s="12"/>
      <c r="E118" s="12">
        <f t="shared" si="100"/>
        <v>0</v>
      </c>
      <c r="F118" s="12"/>
      <c r="G118" s="12"/>
      <c r="H118" s="12">
        <f t="shared" si="99"/>
        <v>0</v>
      </c>
      <c r="I118" s="12"/>
      <c r="J118" s="158"/>
    </row>
    <row r="119" spans="1:14" ht="12" customHeight="1" thickBot="1" x14ac:dyDescent="0.3">
      <c r="A119" s="64" t="s">
        <v>70</v>
      </c>
      <c r="B119" s="13" t="s">
        <v>71</v>
      </c>
      <c r="C119" s="138"/>
      <c r="D119" s="138"/>
      <c r="E119" s="12">
        <f t="shared" si="100"/>
        <v>0</v>
      </c>
      <c r="F119" s="12"/>
      <c r="G119" s="12"/>
      <c r="H119" s="12">
        <f t="shared" si="99"/>
        <v>0</v>
      </c>
      <c r="I119" s="12"/>
      <c r="J119" s="158"/>
    </row>
    <row r="120" spans="1:14" ht="12" customHeight="1" thickBot="1" x14ac:dyDescent="0.3">
      <c r="A120" s="140" t="s">
        <v>29</v>
      </c>
      <c r="B120" s="5" t="s">
        <v>298</v>
      </c>
      <c r="C120" s="139"/>
      <c r="D120" s="137"/>
      <c r="E120" s="137">
        <f t="shared" si="100"/>
        <v>0</v>
      </c>
      <c r="F120" s="137"/>
      <c r="G120" s="137"/>
      <c r="H120" s="137">
        <f t="shared" si="99"/>
        <v>0</v>
      </c>
      <c r="I120" s="137"/>
      <c r="J120" s="160"/>
    </row>
    <row r="121" spans="1:14" ht="15" customHeight="1" thickBot="1" x14ac:dyDescent="0.3">
      <c r="A121" s="24" t="s">
        <v>31</v>
      </c>
      <c r="B121" s="5" t="s">
        <v>299</v>
      </c>
      <c r="C121" s="69">
        <f>+C100+C104+C109+C115</f>
        <v>0</v>
      </c>
      <c r="D121" s="69"/>
      <c r="E121" s="69">
        <f t="shared" si="100"/>
        <v>0</v>
      </c>
      <c r="F121" s="69">
        <f t="shared" ref="F121:H121" si="101">+F100+F104+F109+F115</f>
        <v>0</v>
      </c>
      <c r="G121" s="69">
        <f t="shared" si="101"/>
        <v>0</v>
      </c>
      <c r="H121" s="69">
        <f t="shared" si="101"/>
        <v>0</v>
      </c>
      <c r="I121" s="69">
        <f t="shared" ref="I121" si="102">+I100+I104+I109+I115</f>
        <v>0</v>
      </c>
      <c r="J121" s="161"/>
      <c r="K121" s="70"/>
      <c r="L121" s="71"/>
      <c r="M121" s="71"/>
      <c r="N121" s="71"/>
    </row>
    <row r="122" spans="1:14" s="26" customFormat="1" ht="12.95" customHeight="1" thickBot="1" x14ac:dyDescent="0.25">
      <c r="A122" s="72" t="s">
        <v>218</v>
      </c>
      <c r="B122" s="73" t="s">
        <v>300</v>
      </c>
      <c r="C122" s="69">
        <f>+C99+C121</f>
        <v>0</v>
      </c>
      <c r="D122" s="69"/>
      <c r="E122" s="69">
        <f t="shared" ref="E122" si="103">+E101+E105+E110+E116</f>
        <v>0</v>
      </c>
      <c r="F122" s="69">
        <f t="shared" ref="F122:H122" si="104">+F99+F121</f>
        <v>0</v>
      </c>
      <c r="G122" s="69">
        <f t="shared" si="104"/>
        <v>0</v>
      </c>
      <c r="H122" s="69">
        <f t="shared" si="104"/>
        <v>0</v>
      </c>
      <c r="I122" s="69">
        <f t="shared" ref="I122" si="105">+I99+I121</f>
        <v>0</v>
      </c>
      <c r="J122" s="161"/>
    </row>
    <row r="123" spans="1:14" ht="7.5" customHeight="1" x14ac:dyDescent="0.25">
      <c r="E123" s="75">
        <f t="shared" ref="E123" si="106">+E100+E122</f>
        <v>0</v>
      </c>
    </row>
    <row r="124" spans="1:14" x14ac:dyDescent="0.25">
      <c r="A124" s="558" t="s">
        <v>205</v>
      </c>
      <c r="B124" s="558"/>
      <c r="C124" s="558"/>
      <c r="D124" s="168"/>
      <c r="E124" s="136"/>
      <c r="F124" s="136"/>
      <c r="G124" s="136"/>
      <c r="H124" s="136"/>
      <c r="I124" s="145"/>
      <c r="J124" s="145"/>
    </row>
    <row r="125" spans="1:14" ht="15" customHeight="1" thickBot="1" x14ac:dyDescent="0.3">
      <c r="A125" s="555" t="s">
        <v>206</v>
      </c>
      <c r="B125" s="555"/>
      <c r="C125" s="16"/>
      <c r="D125" s="16"/>
      <c r="E125" s="16"/>
      <c r="F125" s="16"/>
      <c r="G125" s="16"/>
      <c r="H125" s="16"/>
      <c r="I125" s="16" t="s">
        <v>77</v>
      </c>
      <c r="J125" s="16" t="s">
        <v>77</v>
      </c>
    </row>
    <row r="126" spans="1:14" ht="13.5" customHeight="1" thickBot="1" x14ac:dyDescent="0.3">
      <c r="A126" s="24">
        <v>1</v>
      </c>
      <c r="B126" s="65" t="s">
        <v>207</v>
      </c>
      <c r="C126" s="11">
        <f>+C54-C99</f>
        <v>0</v>
      </c>
      <c r="D126" s="11"/>
      <c r="E126" s="11" t="s">
        <v>77</v>
      </c>
      <c r="F126" s="11">
        <f t="shared" ref="F126:H126" si="107">+F54-F99</f>
        <v>0</v>
      </c>
      <c r="G126" s="11">
        <f t="shared" si="107"/>
        <v>0</v>
      </c>
      <c r="H126" s="11">
        <f t="shared" si="107"/>
        <v>0</v>
      </c>
      <c r="I126" s="11">
        <f t="shared" ref="I126:J126" si="108">+I54-I99</f>
        <v>0</v>
      </c>
      <c r="J126" s="11">
        <f t="shared" si="108"/>
        <v>0</v>
      </c>
    </row>
    <row r="127" spans="1:14" ht="27.75" customHeight="1" thickBot="1" x14ac:dyDescent="0.3">
      <c r="A127" s="24" t="s">
        <v>6</v>
      </c>
      <c r="B127" s="65" t="s">
        <v>208</v>
      </c>
      <c r="C127" s="11">
        <f>+C77-C121</f>
        <v>0</v>
      </c>
      <c r="D127" s="11"/>
      <c r="E127" s="11">
        <f t="shared" ref="E127" si="109">+E55-E100</f>
        <v>0</v>
      </c>
      <c r="F127" s="11">
        <f t="shared" ref="F127:H127" si="110">+F77-F121</f>
        <v>0</v>
      </c>
      <c r="G127" s="11">
        <f t="shared" si="110"/>
        <v>0</v>
      </c>
      <c r="H127" s="11">
        <f t="shared" si="110"/>
        <v>0</v>
      </c>
      <c r="I127" s="11">
        <f t="shared" ref="I127:J127" si="111">+I77-I121</f>
        <v>0</v>
      </c>
      <c r="J127" s="11">
        <f t="shared" si="111"/>
        <v>0</v>
      </c>
    </row>
    <row r="128" spans="1:14" x14ac:dyDescent="0.25">
      <c r="E128" s="75">
        <f t="shared" ref="E128" si="112">+E78-E122</f>
        <v>0</v>
      </c>
    </row>
  </sheetData>
  <mergeCells count="6">
    <mergeCell ref="A125:B125"/>
    <mergeCell ref="A1:C1"/>
    <mergeCell ref="A2:B2"/>
    <mergeCell ref="A80:C80"/>
    <mergeCell ref="A81:B81"/>
    <mergeCell ref="A124:C12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7" fitToHeight="2" orientation="portrait" r:id="rId1"/>
  <headerFooter alignWithMargins="0">
    <oddHeader xml:space="preserve">&amp;C&amp;"Times New Roman CE,Félkövér"&amp;12VÖLGYSÉGI ÖNKORMÁNYZATOK TÁRSULÁSA
2019. ÉVI KÖLTSÉGVETÉSÁLLAMI (ÁLLAMIGAZGATÁSI) FELADATOK MÉRLEGE&amp;R&amp;"Times New Roman CE,Félkövér dőlt" 1.4. melléklet </oddHeader>
  </headerFooter>
  <rowBreaks count="1" manualBreakCount="1">
    <brk id="79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Q65"/>
  <sheetViews>
    <sheetView view="pageBreakPreview" topLeftCell="C46" zoomScale="130" zoomScaleNormal="115" zoomScaleSheetLayoutView="130" workbookViewId="0">
      <selection activeCell="I21" sqref="I21"/>
    </sheetView>
  </sheetViews>
  <sheetFormatPr defaultRowHeight="12.75" x14ac:dyDescent="0.25"/>
  <cols>
    <col min="1" max="1" width="5.85546875" style="9" customWidth="1"/>
    <col min="2" max="2" width="47.28515625" style="81" customWidth="1"/>
    <col min="3" max="3" width="14" style="9" customWidth="1"/>
    <col min="4" max="7" width="14" style="9" hidden="1" customWidth="1"/>
    <col min="8" max="9" width="14" style="9" customWidth="1"/>
    <col min="10" max="10" width="47.28515625" style="9" customWidth="1"/>
    <col min="11" max="11" width="14" style="9" customWidth="1"/>
    <col min="12" max="15" width="14" style="9" hidden="1" customWidth="1"/>
    <col min="16" max="17" width="14" style="9" customWidth="1"/>
    <col min="18" max="267" width="9.140625" style="9"/>
    <col min="268" max="268" width="5.85546875" style="9" customWidth="1"/>
    <col min="269" max="269" width="47.28515625" style="9" customWidth="1"/>
    <col min="270" max="270" width="14" style="9" customWidth="1"/>
    <col min="271" max="271" width="47.28515625" style="9" customWidth="1"/>
    <col min="272" max="272" width="14" style="9" customWidth="1"/>
    <col min="273" max="273" width="4.140625" style="9" customWidth="1"/>
    <col min="274" max="523" width="9.140625" style="9"/>
    <col min="524" max="524" width="5.85546875" style="9" customWidth="1"/>
    <col min="525" max="525" width="47.28515625" style="9" customWidth="1"/>
    <col min="526" max="526" width="14" style="9" customWidth="1"/>
    <col min="527" max="527" width="47.28515625" style="9" customWidth="1"/>
    <col min="528" max="528" width="14" style="9" customWidth="1"/>
    <col min="529" max="529" width="4.140625" style="9" customWidth="1"/>
    <col min="530" max="779" width="9.140625" style="9"/>
    <col min="780" max="780" width="5.85546875" style="9" customWidth="1"/>
    <col min="781" max="781" width="47.28515625" style="9" customWidth="1"/>
    <col min="782" max="782" width="14" style="9" customWidth="1"/>
    <col min="783" max="783" width="47.28515625" style="9" customWidth="1"/>
    <col min="784" max="784" width="14" style="9" customWidth="1"/>
    <col min="785" max="785" width="4.140625" style="9" customWidth="1"/>
    <col min="786" max="1035" width="9.140625" style="9"/>
    <col min="1036" max="1036" width="5.85546875" style="9" customWidth="1"/>
    <col min="1037" max="1037" width="47.28515625" style="9" customWidth="1"/>
    <col min="1038" max="1038" width="14" style="9" customWidth="1"/>
    <col min="1039" max="1039" width="47.28515625" style="9" customWidth="1"/>
    <col min="1040" max="1040" width="14" style="9" customWidth="1"/>
    <col min="1041" max="1041" width="4.140625" style="9" customWidth="1"/>
    <col min="1042" max="1291" width="9.140625" style="9"/>
    <col min="1292" max="1292" width="5.85546875" style="9" customWidth="1"/>
    <col min="1293" max="1293" width="47.28515625" style="9" customWidth="1"/>
    <col min="1294" max="1294" width="14" style="9" customWidth="1"/>
    <col min="1295" max="1295" width="47.28515625" style="9" customWidth="1"/>
    <col min="1296" max="1296" width="14" style="9" customWidth="1"/>
    <col min="1297" max="1297" width="4.140625" style="9" customWidth="1"/>
    <col min="1298" max="1547" width="9.140625" style="9"/>
    <col min="1548" max="1548" width="5.85546875" style="9" customWidth="1"/>
    <col min="1549" max="1549" width="47.28515625" style="9" customWidth="1"/>
    <col min="1550" max="1550" width="14" style="9" customWidth="1"/>
    <col min="1551" max="1551" width="47.28515625" style="9" customWidth="1"/>
    <col min="1552" max="1552" width="14" style="9" customWidth="1"/>
    <col min="1553" max="1553" width="4.140625" style="9" customWidth="1"/>
    <col min="1554" max="1803" width="9.140625" style="9"/>
    <col min="1804" max="1804" width="5.85546875" style="9" customWidth="1"/>
    <col min="1805" max="1805" width="47.28515625" style="9" customWidth="1"/>
    <col min="1806" max="1806" width="14" style="9" customWidth="1"/>
    <col min="1807" max="1807" width="47.28515625" style="9" customWidth="1"/>
    <col min="1808" max="1808" width="14" style="9" customWidth="1"/>
    <col min="1809" max="1809" width="4.140625" style="9" customWidth="1"/>
    <col min="1810" max="2059" width="9.140625" style="9"/>
    <col min="2060" max="2060" width="5.85546875" style="9" customWidth="1"/>
    <col min="2061" max="2061" width="47.28515625" style="9" customWidth="1"/>
    <col min="2062" max="2062" width="14" style="9" customWidth="1"/>
    <col min="2063" max="2063" width="47.28515625" style="9" customWidth="1"/>
    <col min="2064" max="2064" width="14" style="9" customWidth="1"/>
    <col min="2065" max="2065" width="4.140625" style="9" customWidth="1"/>
    <col min="2066" max="2315" width="9.140625" style="9"/>
    <col min="2316" max="2316" width="5.85546875" style="9" customWidth="1"/>
    <col min="2317" max="2317" width="47.28515625" style="9" customWidth="1"/>
    <col min="2318" max="2318" width="14" style="9" customWidth="1"/>
    <col min="2319" max="2319" width="47.28515625" style="9" customWidth="1"/>
    <col min="2320" max="2320" width="14" style="9" customWidth="1"/>
    <col min="2321" max="2321" width="4.140625" style="9" customWidth="1"/>
    <col min="2322" max="2571" width="9.140625" style="9"/>
    <col min="2572" max="2572" width="5.85546875" style="9" customWidth="1"/>
    <col min="2573" max="2573" width="47.28515625" style="9" customWidth="1"/>
    <col min="2574" max="2574" width="14" style="9" customWidth="1"/>
    <col min="2575" max="2575" width="47.28515625" style="9" customWidth="1"/>
    <col min="2576" max="2576" width="14" style="9" customWidth="1"/>
    <col min="2577" max="2577" width="4.140625" style="9" customWidth="1"/>
    <col min="2578" max="2827" width="9.140625" style="9"/>
    <col min="2828" max="2828" width="5.85546875" style="9" customWidth="1"/>
    <col min="2829" max="2829" width="47.28515625" style="9" customWidth="1"/>
    <col min="2830" max="2830" width="14" style="9" customWidth="1"/>
    <col min="2831" max="2831" width="47.28515625" style="9" customWidth="1"/>
    <col min="2832" max="2832" width="14" style="9" customWidth="1"/>
    <col min="2833" max="2833" width="4.140625" style="9" customWidth="1"/>
    <col min="2834" max="3083" width="9.140625" style="9"/>
    <col min="3084" max="3084" width="5.85546875" style="9" customWidth="1"/>
    <col min="3085" max="3085" width="47.28515625" style="9" customWidth="1"/>
    <col min="3086" max="3086" width="14" style="9" customWidth="1"/>
    <col min="3087" max="3087" width="47.28515625" style="9" customWidth="1"/>
    <col min="3088" max="3088" width="14" style="9" customWidth="1"/>
    <col min="3089" max="3089" width="4.140625" style="9" customWidth="1"/>
    <col min="3090" max="3339" width="9.140625" style="9"/>
    <col min="3340" max="3340" width="5.85546875" style="9" customWidth="1"/>
    <col min="3341" max="3341" width="47.28515625" style="9" customWidth="1"/>
    <col min="3342" max="3342" width="14" style="9" customWidth="1"/>
    <col min="3343" max="3343" width="47.28515625" style="9" customWidth="1"/>
    <col min="3344" max="3344" width="14" style="9" customWidth="1"/>
    <col min="3345" max="3345" width="4.140625" style="9" customWidth="1"/>
    <col min="3346" max="3595" width="9.140625" style="9"/>
    <col min="3596" max="3596" width="5.85546875" style="9" customWidth="1"/>
    <col min="3597" max="3597" width="47.28515625" style="9" customWidth="1"/>
    <col min="3598" max="3598" width="14" style="9" customWidth="1"/>
    <col min="3599" max="3599" width="47.28515625" style="9" customWidth="1"/>
    <col min="3600" max="3600" width="14" style="9" customWidth="1"/>
    <col min="3601" max="3601" width="4.140625" style="9" customWidth="1"/>
    <col min="3602" max="3851" width="9.140625" style="9"/>
    <col min="3852" max="3852" width="5.85546875" style="9" customWidth="1"/>
    <col min="3853" max="3853" width="47.28515625" style="9" customWidth="1"/>
    <col min="3854" max="3854" width="14" style="9" customWidth="1"/>
    <col min="3855" max="3855" width="47.28515625" style="9" customWidth="1"/>
    <col min="3856" max="3856" width="14" style="9" customWidth="1"/>
    <col min="3857" max="3857" width="4.140625" style="9" customWidth="1"/>
    <col min="3858" max="4107" width="9.140625" style="9"/>
    <col min="4108" max="4108" width="5.85546875" style="9" customWidth="1"/>
    <col min="4109" max="4109" width="47.28515625" style="9" customWidth="1"/>
    <col min="4110" max="4110" width="14" style="9" customWidth="1"/>
    <col min="4111" max="4111" width="47.28515625" style="9" customWidth="1"/>
    <col min="4112" max="4112" width="14" style="9" customWidth="1"/>
    <col min="4113" max="4113" width="4.140625" style="9" customWidth="1"/>
    <col min="4114" max="4363" width="9.140625" style="9"/>
    <col min="4364" max="4364" width="5.85546875" style="9" customWidth="1"/>
    <col min="4365" max="4365" width="47.28515625" style="9" customWidth="1"/>
    <col min="4366" max="4366" width="14" style="9" customWidth="1"/>
    <col min="4367" max="4367" width="47.28515625" style="9" customWidth="1"/>
    <col min="4368" max="4368" width="14" style="9" customWidth="1"/>
    <col min="4369" max="4369" width="4.140625" style="9" customWidth="1"/>
    <col min="4370" max="4619" width="9.140625" style="9"/>
    <col min="4620" max="4620" width="5.85546875" style="9" customWidth="1"/>
    <col min="4621" max="4621" width="47.28515625" style="9" customWidth="1"/>
    <col min="4622" max="4622" width="14" style="9" customWidth="1"/>
    <col min="4623" max="4623" width="47.28515625" style="9" customWidth="1"/>
    <col min="4624" max="4624" width="14" style="9" customWidth="1"/>
    <col min="4625" max="4625" width="4.140625" style="9" customWidth="1"/>
    <col min="4626" max="4875" width="9.140625" style="9"/>
    <col min="4876" max="4876" width="5.85546875" style="9" customWidth="1"/>
    <col min="4877" max="4877" width="47.28515625" style="9" customWidth="1"/>
    <col min="4878" max="4878" width="14" style="9" customWidth="1"/>
    <col min="4879" max="4879" width="47.28515625" style="9" customWidth="1"/>
    <col min="4880" max="4880" width="14" style="9" customWidth="1"/>
    <col min="4881" max="4881" width="4.140625" style="9" customWidth="1"/>
    <col min="4882" max="5131" width="9.140625" style="9"/>
    <col min="5132" max="5132" width="5.85546875" style="9" customWidth="1"/>
    <col min="5133" max="5133" width="47.28515625" style="9" customWidth="1"/>
    <col min="5134" max="5134" width="14" style="9" customWidth="1"/>
    <col min="5135" max="5135" width="47.28515625" style="9" customWidth="1"/>
    <col min="5136" max="5136" width="14" style="9" customWidth="1"/>
    <col min="5137" max="5137" width="4.140625" style="9" customWidth="1"/>
    <col min="5138" max="5387" width="9.140625" style="9"/>
    <col min="5388" max="5388" width="5.85546875" style="9" customWidth="1"/>
    <col min="5389" max="5389" width="47.28515625" style="9" customWidth="1"/>
    <col min="5390" max="5390" width="14" style="9" customWidth="1"/>
    <col min="5391" max="5391" width="47.28515625" style="9" customWidth="1"/>
    <col min="5392" max="5392" width="14" style="9" customWidth="1"/>
    <col min="5393" max="5393" width="4.140625" style="9" customWidth="1"/>
    <col min="5394" max="5643" width="9.140625" style="9"/>
    <col min="5644" max="5644" width="5.85546875" style="9" customWidth="1"/>
    <col min="5645" max="5645" width="47.28515625" style="9" customWidth="1"/>
    <col min="5646" max="5646" width="14" style="9" customWidth="1"/>
    <col min="5647" max="5647" width="47.28515625" style="9" customWidth="1"/>
    <col min="5648" max="5648" width="14" style="9" customWidth="1"/>
    <col min="5649" max="5649" width="4.140625" style="9" customWidth="1"/>
    <col min="5650" max="5899" width="9.140625" style="9"/>
    <col min="5900" max="5900" width="5.85546875" style="9" customWidth="1"/>
    <col min="5901" max="5901" width="47.28515625" style="9" customWidth="1"/>
    <col min="5902" max="5902" width="14" style="9" customWidth="1"/>
    <col min="5903" max="5903" width="47.28515625" style="9" customWidth="1"/>
    <col min="5904" max="5904" width="14" style="9" customWidth="1"/>
    <col min="5905" max="5905" width="4.140625" style="9" customWidth="1"/>
    <col min="5906" max="6155" width="9.140625" style="9"/>
    <col min="6156" max="6156" width="5.85546875" style="9" customWidth="1"/>
    <col min="6157" max="6157" width="47.28515625" style="9" customWidth="1"/>
    <col min="6158" max="6158" width="14" style="9" customWidth="1"/>
    <col min="6159" max="6159" width="47.28515625" style="9" customWidth="1"/>
    <col min="6160" max="6160" width="14" style="9" customWidth="1"/>
    <col min="6161" max="6161" width="4.140625" style="9" customWidth="1"/>
    <col min="6162" max="6411" width="9.140625" style="9"/>
    <col min="6412" max="6412" width="5.85546875" style="9" customWidth="1"/>
    <col min="6413" max="6413" width="47.28515625" style="9" customWidth="1"/>
    <col min="6414" max="6414" width="14" style="9" customWidth="1"/>
    <col min="6415" max="6415" width="47.28515625" style="9" customWidth="1"/>
    <col min="6416" max="6416" width="14" style="9" customWidth="1"/>
    <col min="6417" max="6417" width="4.140625" style="9" customWidth="1"/>
    <col min="6418" max="6667" width="9.140625" style="9"/>
    <col min="6668" max="6668" width="5.85546875" style="9" customWidth="1"/>
    <col min="6669" max="6669" width="47.28515625" style="9" customWidth="1"/>
    <col min="6670" max="6670" width="14" style="9" customWidth="1"/>
    <col min="6671" max="6671" width="47.28515625" style="9" customWidth="1"/>
    <col min="6672" max="6672" width="14" style="9" customWidth="1"/>
    <col min="6673" max="6673" width="4.140625" style="9" customWidth="1"/>
    <col min="6674" max="6923" width="9.140625" style="9"/>
    <col min="6924" max="6924" width="5.85546875" style="9" customWidth="1"/>
    <col min="6925" max="6925" width="47.28515625" style="9" customWidth="1"/>
    <col min="6926" max="6926" width="14" style="9" customWidth="1"/>
    <col min="6927" max="6927" width="47.28515625" style="9" customWidth="1"/>
    <col min="6928" max="6928" width="14" style="9" customWidth="1"/>
    <col min="6929" max="6929" width="4.140625" style="9" customWidth="1"/>
    <col min="6930" max="7179" width="9.140625" style="9"/>
    <col min="7180" max="7180" width="5.85546875" style="9" customWidth="1"/>
    <col min="7181" max="7181" width="47.28515625" style="9" customWidth="1"/>
    <col min="7182" max="7182" width="14" style="9" customWidth="1"/>
    <col min="7183" max="7183" width="47.28515625" style="9" customWidth="1"/>
    <col min="7184" max="7184" width="14" style="9" customWidth="1"/>
    <col min="7185" max="7185" width="4.140625" style="9" customWidth="1"/>
    <col min="7186" max="7435" width="9.140625" style="9"/>
    <col min="7436" max="7436" width="5.85546875" style="9" customWidth="1"/>
    <col min="7437" max="7437" width="47.28515625" style="9" customWidth="1"/>
    <col min="7438" max="7438" width="14" style="9" customWidth="1"/>
    <col min="7439" max="7439" width="47.28515625" style="9" customWidth="1"/>
    <col min="7440" max="7440" width="14" style="9" customWidth="1"/>
    <col min="7441" max="7441" width="4.140625" style="9" customWidth="1"/>
    <col min="7442" max="7691" width="9.140625" style="9"/>
    <col min="7692" max="7692" width="5.85546875" style="9" customWidth="1"/>
    <col min="7693" max="7693" width="47.28515625" style="9" customWidth="1"/>
    <col min="7694" max="7694" width="14" style="9" customWidth="1"/>
    <col min="7695" max="7695" width="47.28515625" style="9" customWidth="1"/>
    <col min="7696" max="7696" width="14" style="9" customWidth="1"/>
    <col min="7697" max="7697" width="4.140625" style="9" customWidth="1"/>
    <col min="7698" max="7947" width="9.140625" style="9"/>
    <col min="7948" max="7948" width="5.85546875" style="9" customWidth="1"/>
    <col min="7949" max="7949" width="47.28515625" style="9" customWidth="1"/>
    <col min="7950" max="7950" width="14" style="9" customWidth="1"/>
    <col min="7951" max="7951" width="47.28515625" style="9" customWidth="1"/>
    <col min="7952" max="7952" width="14" style="9" customWidth="1"/>
    <col min="7953" max="7953" width="4.140625" style="9" customWidth="1"/>
    <col min="7954" max="8203" width="9.140625" style="9"/>
    <col min="8204" max="8204" width="5.85546875" style="9" customWidth="1"/>
    <col min="8205" max="8205" width="47.28515625" style="9" customWidth="1"/>
    <col min="8206" max="8206" width="14" style="9" customWidth="1"/>
    <col min="8207" max="8207" width="47.28515625" style="9" customWidth="1"/>
    <col min="8208" max="8208" width="14" style="9" customWidth="1"/>
    <col min="8209" max="8209" width="4.140625" style="9" customWidth="1"/>
    <col min="8210" max="8459" width="9.140625" style="9"/>
    <col min="8460" max="8460" width="5.85546875" style="9" customWidth="1"/>
    <col min="8461" max="8461" width="47.28515625" style="9" customWidth="1"/>
    <col min="8462" max="8462" width="14" style="9" customWidth="1"/>
    <col min="8463" max="8463" width="47.28515625" style="9" customWidth="1"/>
    <col min="8464" max="8464" width="14" style="9" customWidth="1"/>
    <col min="8465" max="8465" width="4.140625" style="9" customWidth="1"/>
    <col min="8466" max="8715" width="9.140625" style="9"/>
    <col min="8716" max="8716" width="5.85546875" style="9" customWidth="1"/>
    <col min="8717" max="8717" width="47.28515625" style="9" customWidth="1"/>
    <col min="8718" max="8718" width="14" style="9" customWidth="1"/>
    <col min="8719" max="8719" width="47.28515625" style="9" customWidth="1"/>
    <col min="8720" max="8720" width="14" style="9" customWidth="1"/>
    <col min="8721" max="8721" width="4.140625" style="9" customWidth="1"/>
    <col min="8722" max="8971" width="9.140625" style="9"/>
    <col min="8972" max="8972" width="5.85546875" style="9" customWidth="1"/>
    <col min="8973" max="8973" width="47.28515625" style="9" customWidth="1"/>
    <col min="8974" max="8974" width="14" style="9" customWidth="1"/>
    <col min="8975" max="8975" width="47.28515625" style="9" customWidth="1"/>
    <col min="8976" max="8976" width="14" style="9" customWidth="1"/>
    <col min="8977" max="8977" width="4.140625" style="9" customWidth="1"/>
    <col min="8978" max="9227" width="9.140625" style="9"/>
    <col min="9228" max="9228" width="5.85546875" style="9" customWidth="1"/>
    <col min="9229" max="9229" width="47.28515625" style="9" customWidth="1"/>
    <col min="9230" max="9230" width="14" style="9" customWidth="1"/>
    <col min="9231" max="9231" width="47.28515625" style="9" customWidth="1"/>
    <col min="9232" max="9232" width="14" style="9" customWidth="1"/>
    <col min="9233" max="9233" width="4.140625" style="9" customWidth="1"/>
    <col min="9234" max="9483" width="9.140625" style="9"/>
    <col min="9484" max="9484" width="5.85546875" style="9" customWidth="1"/>
    <col min="9485" max="9485" width="47.28515625" style="9" customWidth="1"/>
    <col min="9486" max="9486" width="14" style="9" customWidth="1"/>
    <col min="9487" max="9487" width="47.28515625" style="9" customWidth="1"/>
    <col min="9488" max="9488" width="14" style="9" customWidth="1"/>
    <col min="9489" max="9489" width="4.140625" style="9" customWidth="1"/>
    <col min="9490" max="9739" width="9.140625" style="9"/>
    <col min="9740" max="9740" width="5.85546875" style="9" customWidth="1"/>
    <col min="9741" max="9741" width="47.28515625" style="9" customWidth="1"/>
    <col min="9742" max="9742" width="14" style="9" customWidth="1"/>
    <col min="9743" max="9743" width="47.28515625" style="9" customWidth="1"/>
    <col min="9744" max="9744" width="14" style="9" customWidth="1"/>
    <col min="9745" max="9745" width="4.140625" style="9" customWidth="1"/>
    <col min="9746" max="9995" width="9.140625" style="9"/>
    <col min="9996" max="9996" width="5.85546875" style="9" customWidth="1"/>
    <col min="9997" max="9997" width="47.28515625" style="9" customWidth="1"/>
    <col min="9998" max="9998" width="14" style="9" customWidth="1"/>
    <col min="9999" max="9999" width="47.28515625" style="9" customWidth="1"/>
    <col min="10000" max="10000" width="14" style="9" customWidth="1"/>
    <col min="10001" max="10001" width="4.140625" style="9" customWidth="1"/>
    <col min="10002" max="10251" width="9.140625" style="9"/>
    <col min="10252" max="10252" width="5.85546875" style="9" customWidth="1"/>
    <col min="10253" max="10253" width="47.28515625" style="9" customWidth="1"/>
    <col min="10254" max="10254" width="14" style="9" customWidth="1"/>
    <col min="10255" max="10255" width="47.28515625" style="9" customWidth="1"/>
    <col min="10256" max="10256" width="14" style="9" customWidth="1"/>
    <col min="10257" max="10257" width="4.140625" style="9" customWidth="1"/>
    <col min="10258" max="10507" width="9.140625" style="9"/>
    <col min="10508" max="10508" width="5.85546875" style="9" customWidth="1"/>
    <col min="10509" max="10509" width="47.28515625" style="9" customWidth="1"/>
    <col min="10510" max="10510" width="14" style="9" customWidth="1"/>
    <col min="10511" max="10511" width="47.28515625" style="9" customWidth="1"/>
    <col min="10512" max="10512" width="14" style="9" customWidth="1"/>
    <col min="10513" max="10513" width="4.140625" style="9" customWidth="1"/>
    <col min="10514" max="10763" width="9.140625" style="9"/>
    <col min="10764" max="10764" width="5.85546875" style="9" customWidth="1"/>
    <col min="10765" max="10765" width="47.28515625" style="9" customWidth="1"/>
    <col min="10766" max="10766" width="14" style="9" customWidth="1"/>
    <col min="10767" max="10767" width="47.28515625" style="9" customWidth="1"/>
    <col min="10768" max="10768" width="14" style="9" customWidth="1"/>
    <col min="10769" max="10769" width="4.140625" style="9" customWidth="1"/>
    <col min="10770" max="11019" width="9.140625" style="9"/>
    <col min="11020" max="11020" width="5.85546875" style="9" customWidth="1"/>
    <col min="11021" max="11021" width="47.28515625" style="9" customWidth="1"/>
    <col min="11022" max="11022" width="14" style="9" customWidth="1"/>
    <col min="11023" max="11023" width="47.28515625" style="9" customWidth="1"/>
    <col min="11024" max="11024" width="14" style="9" customWidth="1"/>
    <col min="11025" max="11025" width="4.140625" style="9" customWidth="1"/>
    <col min="11026" max="11275" width="9.140625" style="9"/>
    <col min="11276" max="11276" width="5.85546875" style="9" customWidth="1"/>
    <col min="11277" max="11277" width="47.28515625" style="9" customWidth="1"/>
    <col min="11278" max="11278" width="14" style="9" customWidth="1"/>
    <col min="11279" max="11279" width="47.28515625" style="9" customWidth="1"/>
    <col min="11280" max="11280" width="14" style="9" customWidth="1"/>
    <col min="11281" max="11281" width="4.140625" style="9" customWidth="1"/>
    <col min="11282" max="11531" width="9.140625" style="9"/>
    <col min="11532" max="11532" width="5.85546875" style="9" customWidth="1"/>
    <col min="11533" max="11533" width="47.28515625" style="9" customWidth="1"/>
    <col min="11534" max="11534" width="14" style="9" customWidth="1"/>
    <col min="11535" max="11535" width="47.28515625" style="9" customWidth="1"/>
    <col min="11536" max="11536" width="14" style="9" customWidth="1"/>
    <col min="11537" max="11537" width="4.140625" style="9" customWidth="1"/>
    <col min="11538" max="11787" width="9.140625" style="9"/>
    <col min="11788" max="11788" width="5.85546875" style="9" customWidth="1"/>
    <col min="11789" max="11789" width="47.28515625" style="9" customWidth="1"/>
    <col min="11790" max="11790" width="14" style="9" customWidth="1"/>
    <col min="11791" max="11791" width="47.28515625" style="9" customWidth="1"/>
    <col min="11792" max="11792" width="14" style="9" customWidth="1"/>
    <col min="11793" max="11793" width="4.140625" style="9" customWidth="1"/>
    <col min="11794" max="12043" width="9.140625" style="9"/>
    <col min="12044" max="12044" width="5.85546875" style="9" customWidth="1"/>
    <col min="12045" max="12045" width="47.28515625" style="9" customWidth="1"/>
    <col min="12046" max="12046" width="14" style="9" customWidth="1"/>
    <col min="12047" max="12047" width="47.28515625" style="9" customWidth="1"/>
    <col min="12048" max="12048" width="14" style="9" customWidth="1"/>
    <col min="12049" max="12049" width="4.140625" style="9" customWidth="1"/>
    <col min="12050" max="12299" width="9.140625" style="9"/>
    <col min="12300" max="12300" width="5.85546875" style="9" customWidth="1"/>
    <col min="12301" max="12301" width="47.28515625" style="9" customWidth="1"/>
    <col min="12302" max="12302" width="14" style="9" customWidth="1"/>
    <col min="12303" max="12303" width="47.28515625" style="9" customWidth="1"/>
    <col min="12304" max="12304" width="14" style="9" customWidth="1"/>
    <col min="12305" max="12305" width="4.140625" style="9" customWidth="1"/>
    <col min="12306" max="12555" width="9.140625" style="9"/>
    <col min="12556" max="12556" width="5.85546875" style="9" customWidth="1"/>
    <col min="12557" max="12557" width="47.28515625" style="9" customWidth="1"/>
    <col min="12558" max="12558" width="14" style="9" customWidth="1"/>
    <col min="12559" max="12559" width="47.28515625" style="9" customWidth="1"/>
    <col min="12560" max="12560" width="14" style="9" customWidth="1"/>
    <col min="12561" max="12561" width="4.140625" style="9" customWidth="1"/>
    <col min="12562" max="12811" width="9.140625" style="9"/>
    <col min="12812" max="12812" width="5.85546875" style="9" customWidth="1"/>
    <col min="12813" max="12813" width="47.28515625" style="9" customWidth="1"/>
    <col min="12814" max="12814" width="14" style="9" customWidth="1"/>
    <col min="12815" max="12815" width="47.28515625" style="9" customWidth="1"/>
    <col min="12816" max="12816" width="14" style="9" customWidth="1"/>
    <col min="12817" max="12817" width="4.140625" style="9" customWidth="1"/>
    <col min="12818" max="13067" width="9.140625" style="9"/>
    <col min="13068" max="13068" width="5.85546875" style="9" customWidth="1"/>
    <col min="13069" max="13069" width="47.28515625" style="9" customWidth="1"/>
    <col min="13070" max="13070" width="14" style="9" customWidth="1"/>
    <col min="13071" max="13071" width="47.28515625" style="9" customWidth="1"/>
    <col min="13072" max="13072" width="14" style="9" customWidth="1"/>
    <col min="13073" max="13073" width="4.140625" style="9" customWidth="1"/>
    <col min="13074" max="13323" width="9.140625" style="9"/>
    <col min="13324" max="13324" width="5.85546875" style="9" customWidth="1"/>
    <col min="13325" max="13325" width="47.28515625" style="9" customWidth="1"/>
    <col min="13326" max="13326" width="14" style="9" customWidth="1"/>
    <col min="13327" max="13327" width="47.28515625" style="9" customWidth="1"/>
    <col min="13328" max="13328" width="14" style="9" customWidth="1"/>
    <col min="13329" max="13329" width="4.140625" style="9" customWidth="1"/>
    <col min="13330" max="13579" width="9.140625" style="9"/>
    <col min="13580" max="13580" width="5.85546875" style="9" customWidth="1"/>
    <col min="13581" max="13581" width="47.28515625" style="9" customWidth="1"/>
    <col min="13582" max="13582" width="14" style="9" customWidth="1"/>
    <col min="13583" max="13583" width="47.28515625" style="9" customWidth="1"/>
    <col min="13584" max="13584" width="14" style="9" customWidth="1"/>
    <col min="13585" max="13585" width="4.140625" style="9" customWidth="1"/>
    <col min="13586" max="13835" width="9.140625" style="9"/>
    <col min="13836" max="13836" width="5.85546875" style="9" customWidth="1"/>
    <col min="13837" max="13837" width="47.28515625" style="9" customWidth="1"/>
    <col min="13838" max="13838" width="14" style="9" customWidth="1"/>
    <col min="13839" max="13839" width="47.28515625" style="9" customWidth="1"/>
    <col min="13840" max="13840" width="14" style="9" customWidth="1"/>
    <col min="13841" max="13841" width="4.140625" style="9" customWidth="1"/>
    <col min="13842" max="14091" width="9.140625" style="9"/>
    <col min="14092" max="14092" width="5.85546875" style="9" customWidth="1"/>
    <col min="14093" max="14093" width="47.28515625" style="9" customWidth="1"/>
    <col min="14094" max="14094" width="14" style="9" customWidth="1"/>
    <col min="14095" max="14095" width="47.28515625" style="9" customWidth="1"/>
    <col min="14096" max="14096" width="14" style="9" customWidth="1"/>
    <col min="14097" max="14097" width="4.140625" style="9" customWidth="1"/>
    <col min="14098" max="14347" width="9.140625" style="9"/>
    <col min="14348" max="14348" width="5.85546875" style="9" customWidth="1"/>
    <col min="14349" max="14349" width="47.28515625" style="9" customWidth="1"/>
    <col min="14350" max="14350" width="14" style="9" customWidth="1"/>
    <col min="14351" max="14351" width="47.28515625" style="9" customWidth="1"/>
    <col min="14352" max="14352" width="14" style="9" customWidth="1"/>
    <col min="14353" max="14353" width="4.140625" style="9" customWidth="1"/>
    <col min="14354" max="14603" width="9.140625" style="9"/>
    <col min="14604" max="14604" width="5.85546875" style="9" customWidth="1"/>
    <col min="14605" max="14605" width="47.28515625" style="9" customWidth="1"/>
    <col min="14606" max="14606" width="14" style="9" customWidth="1"/>
    <col min="14607" max="14607" width="47.28515625" style="9" customWidth="1"/>
    <col min="14608" max="14608" width="14" style="9" customWidth="1"/>
    <col min="14609" max="14609" width="4.140625" style="9" customWidth="1"/>
    <col min="14610" max="14859" width="9.140625" style="9"/>
    <col min="14860" max="14860" width="5.85546875" style="9" customWidth="1"/>
    <col min="14861" max="14861" width="47.28515625" style="9" customWidth="1"/>
    <col min="14862" max="14862" width="14" style="9" customWidth="1"/>
    <col min="14863" max="14863" width="47.28515625" style="9" customWidth="1"/>
    <col min="14864" max="14864" width="14" style="9" customWidth="1"/>
    <col min="14865" max="14865" width="4.140625" style="9" customWidth="1"/>
    <col min="14866" max="15115" width="9.140625" style="9"/>
    <col min="15116" max="15116" width="5.85546875" style="9" customWidth="1"/>
    <col min="15117" max="15117" width="47.28515625" style="9" customWidth="1"/>
    <col min="15118" max="15118" width="14" style="9" customWidth="1"/>
    <col min="15119" max="15119" width="47.28515625" style="9" customWidth="1"/>
    <col min="15120" max="15120" width="14" style="9" customWidth="1"/>
    <col min="15121" max="15121" width="4.140625" style="9" customWidth="1"/>
    <col min="15122" max="15371" width="9.140625" style="9"/>
    <col min="15372" max="15372" width="5.85546875" style="9" customWidth="1"/>
    <col min="15373" max="15373" width="47.28515625" style="9" customWidth="1"/>
    <col min="15374" max="15374" width="14" style="9" customWidth="1"/>
    <col min="15375" max="15375" width="47.28515625" style="9" customWidth="1"/>
    <col min="15376" max="15376" width="14" style="9" customWidth="1"/>
    <col min="15377" max="15377" width="4.140625" style="9" customWidth="1"/>
    <col min="15378" max="15627" width="9.140625" style="9"/>
    <col min="15628" max="15628" width="5.85546875" style="9" customWidth="1"/>
    <col min="15629" max="15629" width="47.28515625" style="9" customWidth="1"/>
    <col min="15630" max="15630" width="14" style="9" customWidth="1"/>
    <col min="15631" max="15631" width="47.28515625" style="9" customWidth="1"/>
    <col min="15632" max="15632" width="14" style="9" customWidth="1"/>
    <col min="15633" max="15633" width="4.140625" style="9" customWidth="1"/>
    <col min="15634" max="15883" width="9.140625" style="9"/>
    <col min="15884" max="15884" width="5.85546875" style="9" customWidth="1"/>
    <col min="15885" max="15885" width="47.28515625" style="9" customWidth="1"/>
    <col min="15886" max="15886" width="14" style="9" customWidth="1"/>
    <col min="15887" max="15887" width="47.28515625" style="9" customWidth="1"/>
    <col min="15888" max="15888" width="14" style="9" customWidth="1"/>
    <col min="15889" max="15889" width="4.140625" style="9" customWidth="1"/>
    <col min="15890" max="16139" width="9.140625" style="9"/>
    <col min="16140" max="16140" width="5.85546875" style="9" customWidth="1"/>
    <col min="16141" max="16141" width="47.28515625" style="9" customWidth="1"/>
    <col min="16142" max="16142" width="14" style="9" customWidth="1"/>
    <col min="16143" max="16143" width="47.28515625" style="9" customWidth="1"/>
    <col min="16144" max="16144" width="14" style="9" customWidth="1"/>
    <col min="16145" max="16145" width="4.140625" style="9" customWidth="1"/>
    <col min="16146" max="16384" width="9.140625" style="9"/>
  </cols>
  <sheetData>
    <row r="1" spans="1:17" ht="39.75" customHeight="1" x14ac:dyDescent="0.25">
      <c r="B1" s="79" t="s">
        <v>318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17" ht="14.25" thickBot="1" x14ac:dyDescent="0.3">
      <c r="K2" s="16" t="s">
        <v>303</v>
      </c>
      <c r="L2" s="171"/>
      <c r="M2" s="82"/>
      <c r="N2" s="82"/>
      <c r="O2" s="82"/>
      <c r="P2" s="82"/>
      <c r="Q2" s="82"/>
    </row>
    <row r="3" spans="1:17" ht="18" customHeight="1" thickBot="1" x14ac:dyDescent="0.3">
      <c r="A3" s="559" t="s">
        <v>78</v>
      </c>
      <c r="B3" s="83" t="s">
        <v>0</v>
      </c>
      <c r="C3" s="84"/>
      <c r="D3" s="84"/>
      <c r="E3" s="84"/>
      <c r="F3" s="84"/>
      <c r="G3" s="84"/>
      <c r="H3" s="84"/>
      <c r="I3" s="84"/>
      <c r="J3" s="83" t="s">
        <v>32</v>
      </c>
      <c r="K3" s="85"/>
      <c r="L3" s="85"/>
      <c r="M3" s="85"/>
      <c r="N3" s="85"/>
      <c r="O3" s="85"/>
      <c r="P3" s="85"/>
      <c r="Q3" s="85"/>
    </row>
    <row r="4" spans="1:17" s="87" customFormat="1" ht="35.25" customHeight="1" thickBot="1" x14ac:dyDescent="0.3">
      <c r="A4" s="560"/>
      <c r="B4" s="86" t="s">
        <v>210</v>
      </c>
      <c r="C4" s="19" t="s">
        <v>322</v>
      </c>
      <c r="D4" s="19" t="s">
        <v>326</v>
      </c>
      <c r="E4" s="19" t="s">
        <v>295</v>
      </c>
      <c r="F4" s="19" t="s">
        <v>296</v>
      </c>
      <c r="G4" s="19" t="s">
        <v>297</v>
      </c>
      <c r="H4" s="19" t="s">
        <v>296</v>
      </c>
      <c r="I4" s="19" t="s">
        <v>320</v>
      </c>
      <c r="J4" s="86" t="s">
        <v>210</v>
      </c>
      <c r="K4" s="19" t="s">
        <v>322</v>
      </c>
      <c r="L4" s="19" t="s">
        <v>326</v>
      </c>
      <c r="M4" s="19" t="s">
        <v>295</v>
      </c>
      <c r="N4" s="19" t="s">
        <v>296</v>
      </c>
      <c r="O4" s="19" t="s">
        <v>297</v>
      </c>
      <c r="P4" s="19" t="s">
        <v>296</v>
      </c>
      <c r="Q4" s="19" t="s">
        <v>320</v>
      </c>
    </row>
    <row r="5" spans="1:17" s="92" customFormat="1" ht="12" customHeight="1" thickBot="1" x14ac:dyDescent="0.3">
      <c r="A5" s="88">
        <v>1</v>
      </c>
      <c r="B5" s="89">
        <v>2</v>
      </c>
      <c r="C5" s="90" t="s">
        <v>12</v>
      </c>
      <c r="D5" s="90"/>
      <c r="E5" s="90" t="s">
        <v>12</v>
      </c>
      <c r="F5" s="90" t="s">
        <v>12</v>
      </c>
      <c r="G5" s="90" t="s">
        <v>12</v>
      </c>
      <c r="H5" s="90" t="s">
        <v>12</v>
      </c>
      <c r="I5" s="90" t="s">
        <v>12</v>
      </c>
      <c r="J5" s="89" t="s">
        <v>14</v>
      </c>
      <c r="K5" s="91" t="s">
        <v>18</v>
      </c>
      <c r="L5" s="91"/>
      <c r="M5" s="91" t="s">
        <v>18</v>
      </c>
      <c r="N5" s="91" t="s">
        <v>18</v>
      </c>
      <c r="O5" s="91" t="s">
        <v>18</v>
      </c>
      <c r="P5" s="91" t="s">
        <v>18</v>
      </c>
      <c r="Q5" s="91" t="s">
        <v>18</v>
      </c>
    </row>
    <row r="6" spans="1:17" ht="12.95" customHeight="1" x14ac:dyDescent="0.25">
      <c r="A6" s="93" t="s">
        <v>1</v>
      </c>
      <c r="B6" s="94" t="s">
        <v>211</v>
      </c>
      <c r="C6" s="95">
        <f>'1.1.sz.mell.'!C5</f>
        <v>0</v>
      </c>
      <c r="D6" s="95">
        <f>'1.1.sz.mell.'!D5</f>
        <v>0</v>
      </c>
      <c r="E6" s="95">
        <f>'1.1.sz.mell.'!E5</f>
        <v>0</v>
      </c>
      <c r="F6" s="95">
        <f>'1.1.sz.mell.'!F5</f>
        <v>0</v>
      </c>
      <c r="G6" s="95">
        <f>'1.1.sz.mell.'!G5</f>
        <v>0</v>
      </c>
      <c r="H6" s="95">
        <f>'1.1.sz.mell.'!H5</f>
        <v>0</v>
      </c>
      <c r="I6" s="95">
        <f>'1.1.sz.mell.'!I5</f>
        <v>0</v>
      </c>
      <c r="J6" s="94" t="s">
        <v>212</v>
      </c>
      <c r="K6" s="96">
        <f>'1.1.sz.mell.'!C86</f>
        <v>168705000</v>
      </c>
      <c r="L6" s="96">
        <f>'1.1.sz.mell.'!D86</f>
        <v>183685636</v>
      </c>
      <c r="M6" s="96">
        <f>'1.1.sz.mell.'!E86</f>
        <v>7024671</v>
      </c>
      <c r="N6" s="96">
        <f>'1.1.sz.mell.'!F86</f>
        <v>190710307</v>
      </c>
      <c r="O6" s="96">
        <f>'1.1.sz.mell.'!G86</f>
        <v>0</v>
      </c>
      <c r="P6" s="96">
        <f>'1.1.sz.mell.'!H86</f>
        <v>190710307</v>
      </c>
      <c r="Q6" s="96">
        <f>'1.1.sz.mell.'!I86</f>
        <v>187286907</v>
      </c>
    </row>
    <row r="7" spans="1:17" ht="12.95" customHeight="1" x14ac:dyDescent="0.25">
      <c r="A7" s="97" t="s">
        <v>6</v>
      </c>
      <c r="B7" s="98" t="s">
        <v>213</v>
      </c>
      <c r="C7" s="99">
        <f>'1.1.sz.mell.'!C6</f>
        <v>160234781</v>
      </c>
      <c r="D7" s="99">
        <f>'1.1.sz.mell.'!D6</f>
        <v>192000792</v>
      </c>
      <c r="E7" s="99">
        <f>'1.1.sz.mell.'!E6</f>
        <v>7721357</v>
      </c>
      <c r="F7" s="99">
        <f>'1.1.sz.mell.'!F6</f>
        <v>199722149</v>
      </c>
      <c r="G7" s="99">
        <f>'1.1.sz.mell.'!G6</f>
        <v>0</v>
      </c>
      <c r="H7" s="99">
        <f>'1.1.sz.mell.'!H6</f>
        <v>199722149</v>
      </c>
      <c r="I7" s="99">
        <f>'1.1.sz.mell.'!I6</f>
        <v>200128560</v>
      </c>
      <c r="J7" s="98" t="s">
        <v>34</v>
      </c>
      <c r="K7" s="96">
        <f>'1.1.sz.mell.'!C87</f>
        <v>36537000</v>
      </c>
      <c r="L7" s="96">
        <f>'1.1.sz.mell.'!D87</f>
        <v>39117609</v>
      </c>
      <c r="M7" s="96">
        <f>'1.1.sz.mell.'!E87</f>
        <v>382686</v>
      </c>
      <c r="N7" s="96">
        <f>'1.1.sz.mell.'!F87</f>
        <v>39500295</v>
      </c>
      <c r="O7" s="96">
        <f>'1.1.sz.mell.'!G87</f>
        <v>0</v>
      </c>
      <c r="P7" s="96">
        <f>'1.1.sz.mell.'!H87</f>
        <v>39500295</v>
      </c>
      <c r="Q7" s="96">
        <f>'1.1.sz.mell.'!I87</f>
        <v>37628941</v>
      </c>
    </row>
    <row r="8" spans="1:17" ht="12.95" customHeight="1" x14ac:dyDescent="0.25">
      <c r="A8" s="97" t="s">
        <v>12</v>
      </c>
      <c r="B8" s="98" t="s">
        <v>214</v>
      </c>
      <c r="C8" s="99">
        <f>'1.1.sz.mell.'!C7</f>
        <v>0</v>
      </c>
      <c r="D8" s="99">
        <f>'1.1.sz.mell.'!D7</f>
        <v>0</v>
      </c>
      <c r="E8" s="99">
        <f>'1.1.sz.mell.'!E7</f>
        <v>0</v>
      </c>
      <c r="F8" s="99">
        <f>'1.1.sz.mell.'!F7</f>
        <v>0</v>
      </c>
      <c r="G8" s="99">
        <f>'1.1.sz.mell.'!G7</f>
        <v>0</v>
      </c>
      <c r="H8" s="99">
        <f>'1.1.sz.mell.'!H7</f>
        <v>0</v>
      </c>
      <c r="I8" s="99">
        <f>'1.1.sz.mell.'!I7</f>
        <v>0</v>
      </c>
      <c r="J8" s="98" t="s">
        <v>215</v>
      </c>
      <c r="K8" s="96">
        <f>'1.1.sz.mell.'!C88</f>
        <v>66682984</v>
      </c>
      <c r="L8" s="96">
        <f>'1.1.sz.mell.'!D88</f>
        <v>65856984</v>
      </c>
      <c r="M8" s="96">
        <f>'1.1.sz.mell.'!E88</f>
        <v>116016</v>
      </c>
      <c r="N8" s="96">
        <f>'1.1.sz.mell.'!F88</f>
        <v>65973000</v>
      </c>
      <c r="O8" s="96">
        <f>'1.1.sz.mell.'!G88</f>
        <v>0</v>
      </c>
      <c r="P8" s="96">
        <f>'1.1.sz.mell.'!H88</f>
        <v>65973000</v>
      </c>
      <c r="Q8" s="96">
        <f>'1.1.sz.mell.'!I88</f>
        <v>62900894</v>
      </c>
    </row>
    <row r="9" spans="1:17" ht="12.95" customHeight="1" x14ac:dyDescent="0.25">
      <c r="A9" s="97" t="s">
        <v>14</v>
      </c>
      <c r="B9" s="98" t="s">
        <v>13</v>
      </c>
      <c r="C9" s="99">
        <f>'1.1.sz.mell.'!C20</f>
        <v>0</v>
      </c>
      <c r="D9" s="99">
        <f>'1.1.sz.mell.'!D20</f>
        <v>0</v>
      </c>
      <c r="E9" s="99">
        <f>'1.1.sz.mell.'!E20</f>
        <v>0</v>
      </c>
      <c r="F9" s="99">
        <f>'1.1.sz.mell.'!F20</f>
        <v>0</v>
      </c>
      <c r="G9" s="99">
        <f>'1.1.sz.mell.'!G20</f>
        <v>0</v>
      </c>
      <c r="H9" s="99">
        <f>'1.1.sz.mell.'!H20</f>
        <v>0</v>
      </c>
      <c r="I9" s="99">
        <f>'1.1.sz.mell.'!I20</f>
        <v>0</v>
      </c>
      <c r="J9" s="98" t="s">
        <v>36</v>
      </c>
      <c r="K9" s="96">
        <f>'1.1.sz.mell.'!C89</f>
        <v>0</v>
      </c>
      <c r="L9" s="96">
        <f>'1.1.sz.mell.'!D89</f>
        <v>0</v>
      </c>
      <c r="M9" s="96">
        <f>'1.1.sz.mell.'!E89</f>
        <v>0</v>
      </c>
      <c r="N9" s="96">
        <f>'1.1.sz.mell.'!F89</f>
        <v>0</v>
      </c>
      <c r="O9" s="96">
        <f>'1.1.sz.mell.'!G89</f>
        <v>0</v>
      </c>
      <c r="P9" s="96">
        <f>'1.1.sz.mell.'!H89</f>
        <v>0</v>
      </c>
      <c r="Q9" s="96">
        <f>'1.1.sz.mell.'!I89</f>
        <v>0</v>
      </c>
    </row>
    <row r="10" spans="1:17" ht="12.95" customHeight="1" x14ac:dyDescent="0.25">
      <c r="A10" s="97" t="s">
        <v>18</v>
      </c>
      <c r="B10" s="100" t="s">
        <v>26</v>
      </c>
      <c r="C10" s="99">
        <f>'1.1.sz.mell.'!C45</f>
        <v>0</v>
      </c>
      <c r="D10" s="99">
        <f>'1.1.sz.mell.'!D45</f>
        <v>0</v>
      </c>
      <c r="E10" s="99">
        <f>'1.1.sz.mell.'!E45</f>
        <v>70760</v>
      </c>
      <c r="F10" s="99">
        <f>'1.1.sz.mell.'!F45</f>
        <v>70760</v>
      </c>
      <c r="G10" s="99">
        <f>'1.1.sz.mell.'!G45</f>
        <v>0</v>
      </c>
      <c r="H10" s="99">
        <f>'1.1.sz.mell.'!H45</f>
        <v>70760</v>
      </c>
      <c r="I10" s="99">
        <f>'1.1.sz.mell.'!I45</f>
        <v>70760</v>
      </c>
      <c r="J10" s="98" t="s">
        <v>37</v>
      </c>
      <c r="K10" s="96">
        <f>'1.1.sz.mell.'!C90</f>
        <v>7666671</v>
      </c>
      <c r="L10" s="96">
        <f>'1.1.sz.mell.'!D90</f>
        <v>14767402</v>
      </c>
      <c r="M10" s="96">
        <f>'1.1.sz.mell.'!E90</f>
        <v>0</v>
      </c>
      <c r="N10" s="96">
        <f>'1.1.sz.mell.'!F90</f>
        <v>14767402</v>
      </c>
      <c r="O10" s="96">
        <f>'1.1.sz.mell.'!G90</f>
        <v>0</v>
      </c>
      <c r="P10" s="96">
        <f>'1.1.sz.mell.'!H90</f>
        <v>14767402</v>
      </c>
      <c r="Q10" s="96">
        <f>'1.1.sz.mell.'!I90</f>
        <v>14704912</v>
      </c>
    </row>
    <row r="11" spans="1:17" ht="12.95" customHeight="1" x14ac:dyDescent="0.25">
      <c r="A11" s="97" t="s">
        <v>25</v>
      </c>
      <c r="B11" s="98" t="s">
        <v>216</v>
      </c>
      <c r="C11" s="101"/>
      <c r="D11" s="101"/>
      <c r="E11" s="101"/>
      <c r="F11" s="101"/>
      <c r="G11" s="101"/>
      <c r="H11" s="101"/>
      <c r="I11" s="101"/>
      <c r="J11" s="98" t="s">
        <v>217</v>
      </c>
      <c r="K11" s="96">
        <f>'1.1.sz.mell.'!C97</f>
        <v>7088572</v>
      </c>
      <c r="L11" s="96">
        <f>'1.1.sz.mell.'!D97</f>
        <v>4741936</v>
      </c>
      <c r="M11" s="96">
        <f>'1.1.sz.mell.'!E97</f>
        <v>0</v>
      </c>
      <c r="N11" s="96">
        <f>'1.1.sz.mell.'!F97</f>
        <v>4741936</v>
      </c>
      <c r="O11" s="96">
        <f>'1.1.sz.mell.'!G97</f>
        <v>0</v>
      </c>
      <c r="P11" s="96">
        <f>'1.1.sz.mell.'!H97</f>
        <v>4741936</v>
      </c>
      <c r="Q11" s="96">
        <f>'1.1.sz.mell.'!I97</f>
        <v>0</v>
      </c>
    </row>
    <row r="12" spans="1:17" ht="12.95" customHeight="1" x14ac:dyDescent="0.25">
      <c r="A12" s="97" t="s">
        <v>27</v>
      </c>
      <c r="B12" s="98" t="s">
        <v>128</v>
      </c>
      <c r="C12" s="99">
        <f>'1.1.sz.mell.'!C27</f>
        <v>109792000</v>
      </c>
      <c r="D12" s="99">
        <f>'1.1.sz.mell.'!D27</f>
        <v>108966000</v>
      </c>
      <c r="E12" s="99">
        <f>'1.1.sz.mell.'!E27</f>
        <v>0</v>
      </c>
      <c r="F12" s="99">
        <f>'1.1.sz.mell.'!F27</f>
        <v>108966000</v>
      </c>
      <c r="G12" s="99">
        <f>'1.1.sz.mell.'!G27</f>
        <v>0</v>
      </c>
      <c r="H12" s="99">
        <f>'1.1.sz.mell.'!H27</f>
        <v>108966000</v>
      </c>
      <c r="I12" s="99">
        <f>'1.1.sz.mell.'!I27</f>
        <v>108976115</v>
      </c>
      <c r="J12" s="102"/>
      <c r="K12" s="3"/>
      <c r="L12" s="3"/>
      <c r="M12" s="3"/>
      <c r="N12" s="3"/>
      <c r="O12" s="3"/>
      <c r="P12" s="3"/>
      <c r="Q12" s="3"/>
    </row>
    <row r="13" spans="1:17" ht="12.95" customHeight="1" x14ac:dyDescent="0.25">
      <c r="A13" s="97" t="s">
        <v>28</v>
      </c>
      <c r="B13" s="102"/>
      <c r="C13" s="99"/>
      <c r="D13" s="99"/>
      <c r="E13" s="99"/>
      <c r="F13" s="99"/>
      <c r="G13" s="99"/>
      <c r="H13" s="99"/>
      <c r="I13" s="99"/>
      <c r="J13" s="102"/>
      <c r="K13" s="3"/>
      <c r="L13" s="3"/>
      <c r="M13" s="3"/>
      <c r="N13" s="3"/>
      <c r="O13" s="3"/>
      <c r="P13" s="3"/>
      <c r="Q13" s="3"/>
    </row>
    <row r="14" spans="1:17" ht="12.95" customHeight="1" x14ac:dyDescent="0.25">
      <c r="A14" s="97" t="s">
        <v>29</v>
      </c>
      <c r="B14" s="103"/>
      <c r="C14" s="101"/>
      <c r="D14" s="101"/>
      <c r="E14" s="101"/>
      <c r="F14" s="101"/>
      <c r="G14" s="101"/>
      <c r="H14" s="101"/>
      <c r="I14" s="101"/>
      <c r="J14" s="102"/>
      <c r="K14" s="3"/>
      <c r="L14" s="3"/>
      <c r="M14" s="3"/>
      <c r="N14" s="3"/>
      <c r="O14" s="3"/>
      <c r="P14" s="3"/>
      <c r="Q14" s="3"/>
    </row>
    <row r="15" spans="1:17" ht="12.95" customHeight="1" x14ac:dyDescent="0.25">
      <c r="A15" s="97" t="s">
        <v>31</v>
      </c>
      <c r="B15" s="102"/>
      <c r="C15" s="99"/>
      <c r="D15" s="99"/>
      <c r="E15" s="99"/>
      <c r="F15" s="99"/>
      <c r="G15" s="99"/>
      <c r="H15" s="99"/>
      <c r="I15" s="99"/>
      <c r="J15" s="102"/>
      <c r="K15" s="3"/>
      <c r="L15" s="3"/>
      <c r="M15" s="3"/>
      <c r="N15" s="3"/>
      <c r="O15" s="3"/>
      <c r="P15" s="3"/>
      <c r="Q15" s="3"/>
    </row>
    <row r="16" spans="1:17" ht="12.95" customHeight="1" x14ac:dyDescent="0.25">
      <c r="A16" s="97" t="s">
        <v>218</v>
      </c>
      <c r="B16" s="102"/>
      <c r="C16" s="99"/>
      <c r="D16" s="99"/>
      <c r="E16" s="99"/>
      <c r="F16" s="99"/>
      <c r="G16" s="99"/>
      <c r="H16" s="99"/>
      <c r="I16" s="99"/>
      <c r="J16" s="102"/>
      <c r="K16" s="3"/>
      <c r="L16" s="3"/>
      <c r="M16" s="3"/>
      <c r="N16" s="3"/>
      <c r="O16" s="3"/>
      <c r="P16" s="3"/>
      <c r="Q16" s="3"/>
    </row>
    <row r="17" spans="1:17" ht="12.95" customHeight="1" thickBot="1" x14ac:dyDescent="0.3">
      <c r="A17" s="97" t="s">
        <v>219</v>
      </c>
      <c r="B17" s="104"/>
      <c r="C17" s="105"/>
      <c r="D17" s="105"/>
      <c r="E17" s="105"/>
      <c r="F17" s="105"/>
      <c r="G17" s="105"/>
      <c r="H17" s="105"/>
      <c r="I17" s="105"/>
      <c r="J17" s="102"/>
      <c r="K17" s="106"/>
      <c r="L17" s="106"/>
      <c r="M17" s="106"/>
      <c r="N17" s="106"/>
      <c r="O17" s="106"/>
      <c r="P17" s="106"/>
      <c r="Q17" s="106"/>
    </row>
    <row r="18" spans="1:17" ht="15.95" customHeight="1" thickBot="1" x14ac:dyDescent="0.3">
      <c r="A18" s="107" t="s">
        <v>220</v>
      </c>
      <c r="B18" s="108" t="s">
        <v>221</v>
      </c>
      <c r="C18" s="109">
        <f>+C6+C7+C9+C10+C12+C13+C14+C15+C16+C17</f>
        <v>270026781</v>
      </c>
      <c r="D18" s="109">
        <f t="shared" ref="D18:H18" si="0">+D6+D7+D9+D10+D12+D13+D14+D15+D16+D17</f>
        <v>300966792</v>
      </c>
      <c r="E18" s="109">
        <f t="shared" si="0"/>
        <v>7792117</v>
      </c>
      <c r="F18" s="109">
        <f t="shared" si="0"/>
        <v>308758909</v>
      </c>
      <c r="G18" s="109">
        <f t="shared" si="0"/>
        <v>0</v>
      </c>
      <c r="H18" s="109">
        <f t="shared" si="0"/>
        <v>308758909</v>
      </c>
      <c r="I18" s="109">
        <f t="shared" ref="I18" si="1">+I6+I7+I9+I10+I12+I13+I14+I15+I16+I17</f>
        <v>309175435</v>
      </c>
      <c r="J18" s="108" t="s">
        <v>222</v>
      </c>
      <c r="K18" s="1">
        <f>SUM(K6:K17)</f>
        <v>286680227</v>
      </c>
      <c r="L18" s="1">
        <f t="shared" ref="L18:P18" si="2">SUM(L6:L17)</f>
        <v>308169567</v>
      </c>
      <c r="M18" s="1">
        <f t="shared" si="2"/>
        <v>7523373</v>
      </c>
      <c r="N18" s="1">
        <f t="shared" si="2"/>
        <v>315692940</v>
      </c>
      <c r="O18" s="1">
        <f t="shared" si="2"/>
        <v>0</v>
      </c>
      <c r="P18" s="1">
        <f t="shared" si="2"/>
        <v>315692940</v>
      </c>
      <c r="Q18" s="1">
        <f t="shared" ref="Q18" si="3">SUM(Q6:Q17)</f>
        <v>302521654</v>
      </c>
    </row>
    <row r="19" spans="1:17" ht="12.95" customHeight="1" x14ac:dyDescent="0.25">
      <c r="A19" s="110" t="s">
        <v>223</v>
      </c>
      <c r="B19" s="111" t="s">
        <v>224</v>
      </c>
      <c r="C19" s="112">
        <f>+C20+C21+C22+C23</f>
        <v>16653446</v>
      </c>
      <c r="D19" s="112">
        <f>+D20+D21+D22+D23</f>
        <v>16653446</v>
      </c>
      <c r="E19" s="112">
        <f t="shared" ref="E19:I19" si="4">+E20+E21+E22+E23</f>
        <v>0</v>
      </c>
      <c r="F19" s="112">
        <f t="shared" si="4"/>
        <v>16653446</v>
      </c>
      <c r="G19" s="112">
        <f t="shared" si="4"/>
        <v>0</v>
      </c>
      <c r="H19" s="112">
        <f t="shared" si="4"/>
        <v>16653446</v>
      </c>
      <c r="I19" s="112">
        <f t="shared" si="4"/>
        <v>16653446</v>
      </c>
      <c r="J19" s="113" t="s">
        <v>225</v>
      </c>
      <c r="K19" s="7"/>
      <c r="L19" s="7"/>
      <c r="M19" s="7"/>
      <c r="N19" s="7"/>
      <c r="O19" s="7"/>
      <c r="P19" s="7"/>
      <c r="Q19" s="7"/>
    </row>
    <row r="20" spans="1:17" ht="12.95" customHeight="1" x14ac:dyDescent="0.25">
      <c r="A20" s="114" t="s">
        <v>226</v>
      </c>
      <c r="B20" s="113" t="s">
        <v>227</v>
      </c>
      <c r="C20" s="115">
        <v>16653446</v>
      </c>
      <c r="D20" s="115">
        <v>16653446</v>
      </c>
      <c r="E20" s="115"/>
      <c r="F20" s="115">
        <v>16653446</v>
      </c>
      <c r="G20" s="115"/>
      <c r="H20" s="115">
        <v>16653446</v>
      </c>
      <c r="I20" s="115">
        <v>16653446</v>
      </c>
      <c r="J20" s="113" t="s">
        <v>228</v>
      </c>
      <c r="K20" s="8"/>
      <c r="L20" s="8"/>
      <c r="M20" s="8"/>
      <c r="N20" s="8"/>
      <c r="O20" s="8"/>
      <c r="P20" s="8"/>
      <c r="Q20" s="8"/>
    </row>
    <row r="21" spans="1:17" ht="12.95" customHeight="1" x14ac:dyDescent="0.25">
      <c r="A21" s="114" t="s">
        <v>229</v>
      </c>
      <c r="B21" s="113" t="s">
        <v>230</v>
      </c>
      <c r="C21" s="115"/>
      <c r="D21" s="115"/>
      <c r="E21" s="115"/>
      <c r="F21" s="115"/>
      <c r="G21" s="115"/>
      <c r="H21" s="115"/>
      <c r="I21" s="115"/>
      <c r="J21" s="113" t="s">
        <v>231</v>
      </c>
      <c r="K21" s="8"/>
      <c r="L21" s="8"/>
      <c r="M21" s="8"/>
      <c r="N21" s="8"/>
      <c r="O21" s="8"/>
      <c r="P21" s="8"/>
      <c r="Q21" s="8"/>
    </row>
    <row r="22" spans="1:17" ht="12.95" customHeight="1" x14ac:dyDescent="0.25">
      <c r="A22" s="114" t="s">
        <v>232</v>
      </c>
      <c r="B22" s="113" t="s">
        <v>233</v>
      </c>
      <c r="C22" s="115"/>
      <c r="D22" s="115"/>
      <c r="E22" s="115"/>
      <c r="F22" s="115"/>
      <c r="G22" s="115"/>
      <c r="H22" s="115"/>
      <c r="I22" s="115"/>
      <c r="J22" s="113" t="s">
        <v>234</v>
      </c>
      <c r="K22" s="8"/>
      <c r="L22" s="8"/>
      <c r="M22" s="8"/>
      <c r="N22" s="8"/>
      <c r="O22" s="8"/>
      <c r="P22" s="8"/>
      <c r="Q22" s="8"/>
    </row>
    <row r="23" spans="1:17" ht="12.95" customHeight="1" x14ac:dyDescent="0.25">
      <c r="A23" s="114" t="s">
        <v>235</v>
      </c>
      <c r="B23" s="113" t="s">
        <v>236</v>
      </c>
      <c r="C23" s="115"/>
      <c r="D23" s="115"/>
      <c r="E23" s="115"/>
      <c r="F23" s="115"/>
      <c r="G23" s="115"/>
      <c r="H23" s="115"/>
      <c r="I23" s="115"/>
      <c r="J23" s="111" t="s">
        <v>237</v>
      </c>
      <c r="K23" s="8"/>
      <c r="L23" s="8"/>
      <c r="M23" s="8"/>
      <c r="N23" s="8"/>
      <c r="O23" s="8"/>
      <c r="P23" s="8"/>
      <c r="Q23" s="8"/>
    </row>
    <row r="24" spans="1:17" ht="12.95" customHeight="1" x14ac:dyDescent="0.25">
      <c r="A24" s="114" t="s">
        <v>238</v>
      </c>
      <c r="B24" s="113" t="s">
        <v>239</v>
      </c>
      <c r="C24" s="116">
        <f>+C25+C26</f>
        <v>0</v>
      </c>
      <c r="D24" s="116"/>
      <c r="E24" s="116">
        <f t="shared" ref="E24:I24" si="5">+E25+E26</f>
        <v>0</v>
      </c>
      <c r="F24" s="116">
        <f t="shared" si="5"/>
        <v>0</v>
      </c>
      <c r="G24" s="116">
        <f t="shared" si="5"/>
        <v>0</v>
      </c>
      <c r="H24" s="116">
        <f t="shared" si="5"/>
        <v>0</v>
      </c>
      <c r="I24" s="116">
        <f t="shared" si="5"/>
        <v>0</v>
      </c>
      <c r="J24" s="113" t="s">
        <v>240</v>
      </c>
      <c r="K24" s="8"/>
      <c r="L24" s="8"/>
      <c r="M24" s="8"/>
      <c r="N24" s="8"/>
      <c r="O24" s="8"/>
      <c r="P24" s="8"/>
      <c r="Q24" s="8"/>
    </row>
    <row r="25" spans="1:17" ht="12.95" customHeight="1" x14ac:dyDescent="0.25">
      <c r="A25" s="110" t="s">
        <v>241</v>
      </c>
      <c r="B25" s="111" t="s">
        <v>242</v>
      </c>
      <c r="C25" s="117"/>
      <c r="D25" s="117"/>
      <c r="E25" s="117"/>
      <c r="F25" s="117"/>
      <c r="G25" s="117"/>
      <c r="H25" s="117"/>
      <c r="I25" s="117"/>
      <c r="J25" s="94" t="s">
        <v>243</v>
      </c>
      <c r="K25" s="7"/>
      <c r="L25" s="7"/>
      <c r="M25" s="7"/>
      <c r="N25" s="7"/>
      <c r="O25" s="7"/>
      <c r="P25" s="7"/>
      <c r="Q25" s="7"/>
    </row>
    <row r="26" spans="1:17" ht="12.95" customHeight="1" thickBot="1" x14ac:dyDescent="0.3">
      <c r="A26" s="114" t="s">
        <v>244</v>
      </c>
      <c r="B26" s="113" t="s">
        <v>245</v>
      </c>
      <c r="C26" s="115"/>
      <c r="D26" s="115"/>
      <c r="E26" s="115"/>
      <c r="F26" s="115"/>
      <c r="G26" s="115"/>
      <c r="H26" s="115"/>
      <c r="I26" s="115"/>
      <c r="J26" s="102"/>
      <c r="K26" s="8"/>
      <c r="L26" s="8"/>
      <c r="M26" s="8"/>
      <c r="N26" s="8"/>
      <c r="O26" s="8"/>
      <c r="P26" s="8"/>
      <c r="Q26" s="8"/>
    </row>
    <row r="27" spans="1:17" ht="15.95" customHeight="1" thickBot="1" x14ac:dyDescent="0.3">
      <c r="A27" s="107" t="s">
        <v>246</v>
      </c>
      <c r="B27" s="108" t="s">
        <v>247</v>
      </c>
      <c r="C27" s="109">
        <f>+C19+C24</f>
        <v>16653446</v>
      </c>
      <c r="D27" s="109">
        <f t="shared" ref="D27:H27" si="6">+D19+D24</f>
        <v>16653446</v>
      </c>
      <c r="E27" s="109">
        <f t="shared" si="6"/>
        <v>0</v>
      </c>
      <c r="F27" s="109">
        <f t="shared" si="6"/>
        <v>16653446</v>
      </c>
      <c r="G27" s="109">
        <f t="shared" si="6"/>
        <v>0</v>
      </c>
      <c r="H27" s="109">
        <f t="shared" si="6"/>
        <v>16653446</v>
      </c>
      <c r="I27" s="109">
        <f t="shared" ref="I27" si="7">+I19+I24</f>
        <v>16653446</v>
      </c>
      <c r="J27" s="108" t="s">
        <v>248</v>
      </c>
      <c r="K27" s="1">
        <f>SUM(K19:K26)</f>
        <v>0</v>
      </c>
      <c r="L27" s="1"/>
      <c r="M27" s="1">
        <f t="shared" ref="M27:Q27" si="8">SUM(M19:M26)</f>
        <v>0</v>
      </c>
      <c r="N27" s="1">
        <f t="shared" si="8"/>
        <v>0</v>
      </c>
      <c r="O27" s="1">
        <f t="shared" si="8"/>
        <v>0</v>
      </c>
      <c r="P27" s="1">
        <f t="shared" si="8"/>
        <v>0</v>
      </c>
      <c r="Q27" s="1">
        <f t="shared" si="8"/>
        <v>0</v>
      </c>
    </row>
    <row r="28" spans="1:17" ht="13.5" thickBot="1" x14ac:dyDescent="0.3">
      <c r="A28" s="107" t="s">
        <v>249</v>
      </c>
      <c r="B28" s="118" t="s">
        <v>250</v>
      </c>
      <c r="C28" s="119">
        <f>+C18+C27</f>
        <v>286680227</v>
      </c>
      <c r="D28" s="119">
        <f t="shared" ref="D28:H28" si="9">+D18+D27</f>
        <v>317620238</v>
      </c>
      <c r="E28" s="119">
        <f t="shared" si="9"/>
        <v>7792117</v>
      </c>
      <c r="F28" s="119">
        <f t="shared" si="9"/>
        <v>325412355</v>
      </c>
      <c r="G28" s="119">
        <f t="shared" si="9"/>
        <v>0</v>
      </c>
      <c r="H28" s="119">
        <f t="shared" si="9"/>
        <v>325412355</v>
      </c>
      <c r="I28" s="119">
        <f t="shared" ref="I28" si="10">+I18+I27</f>
        <v>325828881</v>
      </c>
      <c r="J28" s="118" t="s">
        <v>251</v>
      </c>
      <c r="K28" s="119">
        <f>+K18+K27</f>
        <v>286680227</v>
      </c>
      <c r="L28" s="119">
        <f t="shared" ref="L28:P28" si="11">+L18+L27</f>
        <v>308169567</v>
      </c>
      <c r="M28" s="119">
        <f t="shared" si="11"/>
        <v>7523373</v>
      </c>
      <c r="N28" s="119">
        <f t="shared" si="11"/>
        <v>315692940</v>
      </c>
      <c r="O28" s="119">
        <f t="shared" si="11"/>
        <v>0</v>
      </c>
      <c r="P28" s="119">
        <f t="shared" si="11"/>
        <v>315692940</v>
      </c>
      <c r="Q28" s="119">
        <f t="shared" ref="Q28" si="12">+Q18+Q27</f>
        <v>302521654</v>
      </c>
    </row>
    <row r="29" spans="1:17" ht="13.5" thickBot="1" x14ac:dyDescent="0.3">
      <c r="A29" s="107" t="s">
        <v>252</v>
      </c>
      <c r="B29" s="118" t="s">
        <v>253</v>
      </c>
      <c r="C29" s="119">
        <f>IF(C18-K18&lt;0,K18-C18,"-")</f>
        <v>16653446</v>
      </c>
      <c r="D29" s="119">
        <f t="shared" ref="D29:H29" si="13">IF(D18-L18&lt;0,L18-D18,"-")</f>
        <v>7202775</v>
      </c>
      <c r="E29" s="119" t="str">
        <f t="shared" si="13"/>
        <v>-</v>
      </c>
      <c r="F29" s="119">
        <f t="shared" si="13"/>
        <v>6934031</v>
      </c>
      <c r="G29" s="119" t="str">
        <f t="shared" si="13"/>
        <v>-</v>
      </c>
      <c r="H29" s="119">
        <f t="shared" si="13"/>
        <v>6934031</v>
      </c>
      <c r="I29" s="119" t="str">
        <f>IF(I18-Q18&lt;0,Q18-I18,"-")</f>
        <v>-</v>
      </c>
      <c r="J29" s="118" t="s">
        <v>254</v>
      </c>
      <c r="K29" s="119" t="str">
        <f>IF(C18-K18&gt;0,C18-K18,"-")</f>
        <v>-</v>
      </c>
      <c r="L29" s="119" t="str">
        <f t="shared" ref="L29:P29" si="14">IF(D18-L18&gt;0,D18-L18,"-")</f>
        <v>-</v>
      </c>
      <c r="M29" s="119">
        <f t="shared" si="14"/>
        <v>268744</v>
      </c>
      <c r="N29" s="119" t="str">
        <f t="shared" si="14"/>
        <v>-</v>
      </c>
      <c r="O29" s="119" t="str">
        <f t="shared" si="14"/>
        <v>-</v>
      </c>
      <c r="P29" s="119" t="str">
        <f t="shared" si="14"/>
        <v>-</v>
      </c>
      <c r="Q29" s="119">
        <f>IF(I18-Q18&gt;0,I18-Q18,"-")</f>
        <v>6653781</v>
      </c>
    </row>
    <row r="30" spans="1:17" ht="13.5" thickBot="1" x14ac:dyDescent="0.3">
      <c r="A30" s="107" t="s">
        <v>255</v>
      </c>
      <c r="B30" s="118" t="s">
        <v>256</v>
      </c>
      <c r="C30" s="119" t="str">
        <f>IF(C18+C19-K28&lt;0,K28-(C18+C19),"-")</f>
        <v>-</v>
      </c>
      <c r="D30" s="119" t="str">
        <f t="shared" ref="D30:H30" si="15">IF(D18+D19-L28&lt;0,L28-(D18+D19),"-")</f>
        <v>-</v>
      </c>
      <c r="E30" s="119" t="str">
        <f t="shared" si="15"/>
        <v>-</v>
      </c>
      <c r="F30" s="119" t="str">
        <f t="shared" si="15"/>
        <v>-</v>
      </c>
      <c r="G30" s="119" t="str">
        <f t="shared" si="15"/>
        <v>-</v>
      </c>
      <c r="H30" s="119" t="str">
        <f t="shared" si="15"/>
        <v>-</v>
      </c>
      <c r="I30" s="119" t="str">
        <f>IF(I18+I19-Q28&lt;0,Q28-(I18+I19),"-")</f>
        <v>-</v>
      </c>
      <c r="J30" s="118" t="s">
        <v>257</v>
      </c>
      <c r="K30" s="119" t="str">
        <f>IF(C18+C19-K28&gt;0,C18+C19-K28,"-")</f>
        <v>-</v>
      </c>
      <c r="L30" s="119">
        <f t="shared" ref="L30:P30" si="16">IF(D18+D19-L28&gt;0,D18+D19-L28,"-")</f>
        <v>9450671</v>
      </c>
      <c r="M30" s="119">
        <f t="shared" si="16"/>
        <v>268744</v>
      </c>
      <c r="N30" s="119">
        <f t="shared" si="16"/>
        <v>9719415</v>
      </c>
      <c r="O30" s="119" t="str">
        <f t="shared" si="16"/>
        <v>-</v>
      </c>
      <c r="P30" s="119">
        <f t="shared" si="16"/>
        <v>9719415</v>
      </c>
      <c r="Q30" s="119">
        <f>IF(I18+I19-Q28&gt;0,I18+I19-Q28,"-")</f>
        <v>23307227</v>
      </c>
    </row>
    <row r="31" spans="1:17" ht="18.75" x14ac:dyDescent="0.25">
      <c r="B31" s="561"/>
      <c r="C31" s="561"/>
      <c r="D31" s="561"/>
      <c r="E31" s="561"/>
      <c r="F31" s="561"/>
      <c r="G31" s="561"/>
      <c r="H31" s="561"/>
      <c r="I31" s="561"/>
      <c r="J31" s="561"/>
    </row>
    <row r="32" spans="1:17" ht="31.5" customHeight="1" x14ac:dyDescent="0.25">
      <c r="B32" s="564" t="s">
        <v>319</v>
      </c>
      <c r="C32" s="564"/>
      <c r="D32" s="564"/>
      <c r="E32" s="564"/>
      <c r="F32" s="564"/>
      <c r="G32" s="564"/>
      <c r="H32" s="564"/>
      <c r="I32" s="564"/>
      <c r="J32" s="564"/>
      <c r="K32" s="80"/>
      <c r="L32" s="80"/>
      <c r="M32" s="80"/>
      <c r="N32" s="80"/>
      <c r="O32" s="80"/>
      <c r="P32" s="80"/>
      <c r="Q32" s="80"/>
    </row>
    <row r="33" spans="1:17" ht="14.25" thickBot="1" x14ac:dyDescent="0.3">
      <c r="K33" s="16" t="s">
        <v>303</v>
      </c>
      <c r="L33" s="171"/>
      <c r="M33" s="82"/>
      <c r="N33" s="82"/>
      <c r="O33" s="82"/>
      <c r="P33" s="82"/>
      <c r="Q33" s="82"/>
    </row>
    <row r="34" spans="1:17" ht="13.5" thickBot="1" x14ac:dyDescent="0.3">
      <c r="A34" s="562" t="s">
        <v>78</v>
      </c>
      <c r="B34" s="83" t="s">
        <v>0</v>
      </c>
      <c r="C34" s="84"/>
      <c r="D34" s="84"/>
      <c r="E34" s="84"/>
      <c r="F34" s="84"/>
      <c r="G34" s="84"/>
      <c r="H34" s="84"/>
      <c r="I34" s="84"/>
      <c r="J34" s="83" t="s">
        <v>32</v>
      </c>
      <c r="K34" s="85"/>
      <c r="L34" s="85"/>
      <c r="M34" s="85"/>
      <c r="N34" s="85"/>
      <c r="O34" s="85"/>
      <c r="P34" s="85"/>
      <c r="Q34" s="85"/>
    </row>
    <row r="35" spans="1:17" s="87" customFormat="1" ht="48.75" thickBot="1" x14ac:dyDescent="0.3">
      <c r="A35" s="563"/>
      <c r="B35" s="86" t="s">
        <v>210</v>
      </c>
      <c r="C35" s="19" t="s">
        <v>322</v>
      </c>
      <c r="D35" s="19" t="s">
        <v>326</v>
      </c>
      <c r="E35" s="19" t="s">
        <v>295</v>
      </c>
      <c r="F35" s="19" t="s">
        <v>296</v>
      </c>
      <c r="G35" s="19" t="s">
        <v>297</v>
      </c>
      <c r="H35" s="19" t="s">
        <v>296</v>
      </c>
      <c r="I35" s="19" t="s">
        <v>320</v>
      </c>
      <c r="J35" s="86" t="s">
        <v>210</v>
      </c>
      <c r="K35" s="19" t="s">
        <v>322</v>
      </c>
      <c r="L35" s="19" t="s">
        <v>326</v>
      </c>
      <c r="M35" s="19" t="s">
        <v>295</v>
      </c>
      <c r="N35" s="19" t="s">
        <v>296</v>
      </c>
      <c r="O35" s="19" t="s">
        <v>297</v>
      </c>
      <c r="P35" s="19" t="s">
        <v>296</v>
      </c>
      <c r="Q35" s="19" t="s">
        <v>320</v>
      </c>
    </row>
    <row r="36" spans="1:17" s="87" customFormat="1" ht="13.5" thickBot="1" x14ac:dyDescent="0.3">
      <c r="A36" s="88">
        <v>1</v>
      </c>
      <c r="B36" s="89">
        <v>2</v>
      </c>
      <c r="C36" s="90">
        <v>3</v>
      </c>
      <c r="D36" s="90"/>
      <c r="E36" s="90">
        <v>3</v>
      </c>
      <c r="F36" s="90">
        <v>3</v>
      </c>
      <c r="G36" s="90">
        <v>3</v>
      </c>
      <c r="H36" s="90">
        <v>3</v>
      </c>
      <c r="I36" s="90">
        <v>3</v>
      </c>
      <c r="J36" s="89">
        <v>4</v>
      </c>
      <c r="K36" s="91">
        <v>5</v>
      </c>
      <c r="L36" s="91"/>
      <c r="M36" s="91">
        <v>5</v>
      </c>
      <c r="N36" s="91">
        <v>5</v>
      </c>
      <c r="O36" s="91">
        <v>5</v>
      </c>
      <c r="P36" s="91">
        <v>5</v>
      </c>
      <c r="Q36" s="91">
        <v>5</v>
      </c>
    </row>
    <row r="37" spans="1:17" ht="12.95" customHeight="1" x14ac:dyDescent="0.25">
      <c r="A37" s="93" t="s">
        <v>1</v>
      </c>
      <c r="B37" s="94" t="s">
        <v>258</v>
      </c>
      <c r="C37" s="95">
        <f>'1.1.sz.mell.'!C13</f>
        <v>0</v>
      </c>
      <c r="D37" s="95"/>
      <c r="E37" s="95">
        <f>'1.1.sz.mell.'!E13</f>
        <v>0</v>
      </c>
      <c r="F37" s="95">
        <f>'1.1.sz.mell.'!F13</f>
        <v>0</v>
      </c>
      <c r="G37" s="95">
        <f>'1.1.sz.mell.'!G13</f>
        <v>0</v>
      </c>
      <c r="H37" s="95">
        <f>'1.1.sz.mell.'!H13</f>
        <v>0</v>
      </c>
      <c r="I37" s="95">
        <f>'1.1.sz.mell.'!I13</f>
        <v>0</v>
      </c>
      <c r="J37" s="94" t="s">
        <v>38</v>
      </c>
      <c r="K37" s="96">
        <f>'1.1.sz.mell.'!C92</f>
        <v>2985000</v>
      </c>
      <c r="L37" s="96">
        <f>'1.1.sz.mell.'!D92</f>
        <v>12435671</v>
      </c>
      <c r="M37" s="96">
        <f>'1.1.sz.mell.'!E92</f>
        <v>268744</v>
      </c>
      <c r="N37" s="96">
        <f>'1.1.sz.mell.'!F92</f>
        <v>12704415</v>
      </c>
      <c r="O37" s="96">
        <f>'1.1.sz.mell.'!G92</f>
        <v>0</v>
      </c>
      <c r="P37" s="96">
        <f>'1.1.sz.mell.'!H92</f>
        <v>12704415</v>
      </c>
      <c r="Q37" s="96">
        <f>'1.1.sz.mell.'!I92</f>
        <v>12391239</v>
      </c>
    </row>
    <row r="38" spans="1:17" x14ac:dyDescent="0.25">
      <c r="A38" s="97" t="s">
        <v>6</v>
      </c>
      <c r="B38" s="98" t="s">
        <v>259</v>
      </c>
      <c r="C38" s="99"/>
      <c r="D38" s="99"/>
      <c r="E38" s="99"/>
      <c r="F38" s="99"/>
      <c r="G38" s="99"/>
      <c r="H38" s="99"/>
      <c r="I38" s="99"/>
      <c r="J38" s="98" t="s">
        <v>260</v>
      </c>
      <c r="K38" s="3"/>
      <c r="L38" s="3"/>
      <c r="M38" s="3"/>
      <c r="N38" s="3"/>
      <c r="O38" s="3"/>
      <c r="P38" s="3"/>
      <c r="Q38" s="3"/>
    </row>
    <row r="39" spans="1:17" ht="12.95" customHeight="1" x14ac:dyDescent="0.25">
      <c r="A39" s="97" t="s">
        <v>12</v>
      </c>
      <c r="B39" s="98" t="s">
        <v>261</v>
      </c>
      <c r="C39" s="99">
        <f>'1.1.sz.mell.'!C39</f>
        <v>0</v>
      </c>
      <c r="D39" s="99"/>
      <c r="E39" s="99">
        <f>'1.1.sz.mell.'!E39</f>
        <v>0</v>
      </c>
      <c r="F39" s="99">
        <f>'1.1.sz.mell.'!F39</f>
        <v>0</v>
      </c>
      <c r="G39" s="99">
        <f>'1.1.sz.mell.'!G39</f>
        <v>0</v>
      </c>
      <c r="H39" s="99">
        <f>'1.1.sz.mell.'!H39</f>
        <v>0</v>
      </c>
      <c r="I39" s="99">
        <f>'1.1.sz.mell.'!I39</f>
        <v>0</v>
      </c>
      <c r="J39" s="98" t="s">
        <v>39</v>
      </c>
      <c r="K39" s="3"/>
      <c r="L39" s="3"/>
      <c r="M39" s="3"/>
      <c r="N39" s="3"/>
      <c r="O39" s="3"/>
      <c r="P39" s="3"/>
      <c r="Q39" s="3"/>
    </row>
    <row r="40" spans="1:17" ht="12.95" customHeight="1" x14ac:dyDescent="0.25">
      <c r="A40" s="97" t="s">
        <v>14</v>
      </c>
      <c r="B40" s="98" t="s">
        <v>262</v>
      </c>
      <c r="C40" s="99"/>
      <c r="D40" s="99"/>
      <c r="E40" s="99"/>
      <c r="F40" s="99"/>
      <c r="G40" s="99"/>
      <c r="H40" s="99"/>
      <c r="I40" s="99"/>
      <c r="J40" s="98" t="s">
        <v>263</v>
      </c>
      <c r="K40" s="3"/>
      <c r="L40" s="3"/>
      <c r="M40" s="3"/>
      <c r="N40" s="3"/>
      <c r="O40" s="3"/>
      <c r="P40" s="3"/>
      <c r="Q40" s="3"/>
    </row>
    <row r="41" spans="1:17" ht="12.75" customHeight="1" x14ac:dyDescent="0.25">
      <c r="A41" s="97" t="s">
        <v>18</v>
      </c>
      <c r="B41" s="98" t="s">
        <v>264</v>
      </c>
      <c r="C41" s="99"/>
      <c r="D41" s="99"/>
      <c r="E41" s="99"/>
      <c r="F41" s="99"/>
      <c r="G41" s="99"/>
      <c r="H41" s="99"/>
      <c r="I41" s="99"/>
      <c r="J41" s="98" t="s">
        <v>201</v>
      </c>
      <c r="K41" s="3">
        <f>'1.1.sz.mell.'!C96</f>
        <v>0</v>
      </c>
      <c r="L41" s="3">
        <f>'1.1.sz.mell.'!D96</f>
        <v>0</v>
      </c>
      <c r="M41" s="3">
        <f>'1.1.sz.mell.'!E96</f>
        <v>0</v>
      </c>
      <c r="N41" s="3">
        <f>'1.1.sz.mell.'!F96</f>
        <v>0</v>
      </c>
      <c r="O41" s="3">
        <f>'1.1.sz.mell.'!G96</f>
        <v>0</v>
      </c>
      <c r="P41" s="3">
        <f>'1.1.sz.mell.'!H96</f>
        <v>0</v>
      </c>
      <c r="Q41" s="3">
        <f>'1.1.sz.mell.'!I96</f>
        <v>0</v>
      </c>
    </row>
    <row r="42" spans="1:17" ht="12.95" customHeight="1" x14ac:dyDescent="0.25">
      <c r="A42" s="97" t="s">
        <v>25</v>
      </c>
      <c r="B42" s="98" t="s">
        <v>265</v>
      </c>
      <c r="C42" s="101"/>
      <c r="D42" s="101"/>
      <c r="E42" s="101"/>
      <c r="F42" s="101"/>
      <c r="G42" s="101"/>
      <c r="H42" s="101"/>
      <c r="I42" s="101"/>
      <c r="J42" s="102"/>
      <c r="K42" s="3"/>
      <c r="L42" s="3"/>
      <c r="M42" s="3"/>
      <c r="N42" s="3"/>
      <c r="O42" s="3"/>
      <c r="P42" s="3"/>
      <c r="Q42" s="3"/>
    </row>
    <row r="43" spans="1:17" ht="12.95" customHeight="1" x14ac:dyDescent="0.25">
      <c r="A43" s="97" t="s">
        <v>27</v>
      </c>
      <c r="B43" s="102"/>
      <c r="C43" s="99"/>
      <c r="D43" s="99"/>
      <c r="E43" s="99"/>
      <c r="F43" s="99"/>
      <c r="G43" s="99"/>
      <c r="H43" s="99"/>
      <c r="I43" s="99"/>
      <c r="J43" s="102"/>
      <c r="K43" s="3"/>
      <c r="L43" s="3"/>
      <c r="M43" s="3"/>
      <c r="N43" s="3"/>
      <c r="O43" s="3"/>
      <c r="P43" s="3"/>
      <c r="Q43" s="3"/>
    </row>
    <row r="44" spans="1:17" ht="12.95" customHeight="1" x14ac:dyDescent="0.25">
      <c r="A44" s="97" t="s">
        <v>28</v>
      </c>
      <c r="B44" s="102"/>
      <c r="C44" s="99"/>
      <c r="D44" s="99"/>
      <c r="E44" s="99"/>
      <c r="F44" s="99"/>
      <c r="G44" s="99"/>
      <c r="H44" s="99"/>
      <c r="I44" s="99"/>
      <c r="J44" s="102"/>
      <c r="K44" s="3"/>
      <c r="L44" s="3"/>
      <c r="M44" s="3"/>
      <c r="N44" s="3"/>
      <c r="O44" s="3"/>
      <c r="P44" s="3"/>
      <c r="Q44" s="3"/>
    </row>
    <row r="45" spans="1:17" ht="12.95" customHeight="1" x14ac:dyDescent="0.25">
      <c r="A45" s="97" t="s">
        <v>29</v>
      </c>
      <c r="B45" s="102"/>
      <c r="C45" s="101"/>
      <c r="D45" s="101"/>
      <c r="E45" s="101"/>
      <c r="F45" s="101"/>
      <c r="G45" s="101"/>
      <c r="H45" s="101"/>
      <c r="I45" s="101"/>
      <c r="J45" s="102"/>
      <c r="K45" s="3"/>
      <c r="L45" s="3"/>
      <c r="M45" s="3"/>
      <c r="N45" s="3"/>
      <c r="O45" s="3"/>
      <c r="P45" s="3"/>
      <c r="Q45" s="3"/>
    </row>
    <row r="46" spans="1:17" x14ac:dyDescent="0.25">
      <c r="A46" s="97" t="s">
        <v>31</v>
      </c>
      <c r="B46" s="102"/>
      <c r="C46" s="101"/>
      <c r="D46" s="101"/>
      <c r="E46" s="101"/>
      <c r="F46" s="101"/>
      <c r="G46" s="101"/>
      <c r="H46" s="101"/>
      <c r="I46" s="101"/>
      <c r="J46" s="102"/>
      <c r="K46" s="3"/>
      <c r="L46" s="3"/>
      <c r="M46" s="3"/>
      <c r="N46" s="3"/>
      <c r="O46" s="3"/>
      <c r="P46" s="3"/>
      <c r="Q46" s="3"/>
    </row>
    <row r="47" spans="1:17" ht="12.95" customHeight="1" thickBot="1" x14ac:dyDescent="0.3">
      <c r="A47" s="120" t="s">
        <v>218</v>
      </c>
      <c r="B47" s="121"/>
      <c r="C47" s="122"/>
      <c r="D47" s="122"/>
      <c r="E47" s="122"/>
      <c r="F47" s="122"/>
      <c r="G47" s="122"/>
      <c r="H47" s="122"/>
      <c r="I47" s="122"/>
      <c r="J47" s="123" t="s">
        <v>217</v>
      </c>
      <c r="K47" s="124"/>
      <c r="L47" s="124"/>
      <c r="M47" s="124"/>
      <c r="N47" s="124"/>
      <c r="O47" s="124"/>
      <c r="P47" s="124"/>
      <c r="Q47" s="124"/>
    </row>
    <row r="48" spans="1:17" ht="15.95" customHeight="1" thickBot="1" x14ac:dyDescent="0.3">
      <c r="A48" s="107" t="s">
        <v>219</v>
      </c>
      <c r="B48" s="108" t="s">
        <v>266</v>
      </c>
      <c r="C48" s="109">
        <f>+C37+C39+C40+C42+C43+C44+C45+C46+C47</f>
        <v>0</v>
      </c>
      <c r="D48" s="109"/>
      <c r="E48" s="109">
        <f t="shared" ref="E48:I48" si="17">+E37+E39+E40+E42+E43+E44+E45+E46+E47</f>
        <v>0</v>
      </c>
      <c r="F48" s="109">
        <f t="shared" si="17"/>
        <v>0</v>
      </c>
      <c r="G48" s="109">
        <f t="shared" si="17"/>
        <v>0</v>
      </c>
      <c r="H48" s="109">
        <f t="shared" si="17"/>
        <v>0</v>
      </c>
      <c r="I48" s="109">
        <f t="shared" si="17"/>
        <v>0</v>
      </c>
      <c r="J48" s="108" t="s">
        <v>267</v>
      </c>
      <c r="K48" s="1">
        <f>+K37+K39+K41+K42+K43+K44+K45+K46+K47</f>
        <v>2985000</v>
      </c>
      <c r="L48" s="1">
        <f t="shared" ref="L48:P48" si="18">+L37+L39+L41+L42+L43+L44+L45+L46+L47</f>
        <v>12435671</v>
      </c>
      <c r="M48" s="1">
        <f t="shared" si="18"/>
        <v>268744</v>
      </c>
      <c r="N48" s="1">
        <f t="shared" si="18"/>
        <v>12704415</v>
      </c>
      <c r="O48" s="1">
        <f t="shared" si="18"/>
        <v>0</v>
      </c>
      <c r="P48" s="1">
        <f t="shared" si="18"/>
        <v>12704415</v>
      </c>
      <c r="Q48" s="1">
        <f t="shared" ref="Q48" si="19">+Q37+Q39+Q41+Q42+Q43+Q44+Q45+Q46+Q47</f>
        <v>12391239</v>
      </c>
    </row>
    <row r="49" spans="1:17" ht="12.95" customHeight="1" x14ac:dyDescent="0.25">
      <c r="A49" s="93" t="s">
        <v>220</v>
      </c>
      <c r="B49" s="125" t="s">
        <v>268</v>
      </c>
      <c r="C49" s="126">
        <f>+C50+C51+C52+C53+C54</f>
        <v>2985000</v>
      </c>
      <c r="D49" s="126">
        <f t="shared" ref="D49:E49" si="20">+D50+D51+D52+D53+D54</f>
        <v>2985000</v>
      </c>
      <c r="E49" s="126">
        <f t="shared" si="20"/>
        <v>0</v>
      </c>
      <c r="F49" s="126">
        <f t="shared" ref="F49:I49" si="21">+F50+F51+F52+F53+F54</f>
        <v>2985000</v>
      </c>
      <c r="G49" s="126">
        <f t="shared" si="21"/>
        <v>0</v>
      </c>
      <c r="H49" s="126">
        <f t="shared" si="21"/>
        <v>2985000</v>
      </c>
      <c r="I49" s="126">
        <f t="shared" si="21"/>
        <v>2985000</v>
      </c>
      <c r="J49" s="113" t="s">
        <v>225</v>
      </c>
      <c r="K49" s="6"/>
      <c r="L49" s="6"/>
      <c r="M49" s="6"/>
      <c r="N49" s="6"/>
      <c r="O49" s="6"/>
      <c r="P49" s="6"/>
      <c r="Q49" s="6"/>
    </row>
    <row r="50" spans="1:17" ht="12.95" customHeight="1" x14ac:dyDescent="0.25">
      <c r="A50" s="97" t="s">
        <v>223</v>
      </c>
      <c r="B50" s="127" t="s">
        <v>30</v>
      </c>
      <c r="C50" s="115">
        <v>2985000</v>
      </c>
      <c r="D50" s="115">
        <v>2985000</v>
      </c>
      <c r="E50" s="115"/>
      <c r="F50" s="115">
        <v>2985000</v>
      </c>
      <c r="G50" s="115"/>
      <c r="H50" s="115">
        <v>2985000</v>
      </c>
      <c r="I50" s="115">
        <v>2985000</v>
      </c>
      <c r="J50" s="113" t="s">
        <v>269</v>
      </c>
      <c r="K50" s="8"/>
      <c r="L50" s="8"/>
      <c r="M50" s="8"/>
      <c r="N50" s="8"/>
      <c r="O50" s="8"/>
      <c r="P50" s="8"/>
      <c r="Q50" s="8"/>
    </row>
    <row r="51" spans="1:17" ht="12.95" customHeight="1" x14ac:dyDescent="0.25">
      <c r="A51" s="93" t="s">
        <v>226</v>
      </c>
      <c r="B51" s="127" t="s">
        <v>270</v>
      </c>
      <c r="C51" s="115"/>
      <c r="D51" s="115"/>
      <c r="E51" s="115"/>
      <c r="F51" s="115"/>
      <c r="G51" s="115"/>
      <c r="H51" s="115"/>
      <c r="I51" s="115"/>
      <c r="J51" s="113" t="s">
        <v>231</v>
      </c>
      <c r="K51" s="8"/>
      <c r="L51" s="8"/>
      <c r="M51" s="8"/>
      <c r="N51" s="8"/>
      <c r="O51" s="8"/>
      <c r="P51" s="8"/>
      <c r="Q51" s="8"/>
    </row>
    <row r="52" spans="1:17" ht="12.95" customHeight="1" x14ac:dyDescent="0.25">
      <c r="A52" s="97" t="s">
        <v>229</v>
      </c>
      <c r="B52" s="127" t="s">
        <v>271</v>
      </c>
      <c r="C52" s="115"/>
      <c r="D52" s="115"/>
      <c r="E52" s="115"/>
      <c r="F52" s="115"/>
      <c r="G52" s="115"/>
      <c r="H52" s="115"/>
      <c r="I52" s="115"/>
      <c r="J52" s="113" t="s">
        <v>234</v>
      </c>
      <c r="K52" s="8"/>
      <c r="L52" s="8"/>
      <c r="M52" s="8"/>
      <c r="N52" s="8"/>
      <c r="O52" s="8"/>
      <c r="P52" s="8"/>
      <c r="Q52" s="8"/>
    </row>
    <row r="53" spans="1:17" ht="12.95" customHeight="1" x14ac:dyDescent="0.25">
      <c r="A53" s="93" t="s">
        <v>232</v>
      </c>
      <c r="B53" s="127" t="s">
        <v>272</v>
      </c>
      <c r="C53" s="115"/>
      <c r="D53" s="115"/>
      <c r="E53" s="115"/>
      <c r="F53" s="115"/>
      <c r="G53" s="115"/>
      <c r="H53" s="115"/>
      <c r="I53" s="115"/>
      <c r="J53" s="111" t="s">
        <v>237</v>
      </c>
      <c r="K53" s="8"/>
      <c r="L53" s="8"/>
      <c r="M53" s="8"/>
      <c r="N53" s="8"/>
      <c r="O53" s="8"/>
      <c r="P53" s="8"/>
      <c r="Q53" s="8"/>
    </row>
    <row r="54" spans="1:17" ht="12.95" customHeight="1" x14ac:dyDescent="0.25">
      <c r="A54" s="97" t="s">
        <v>235</v>
      </c>
      <c r="B54" s="128" t="s">
        <v>273</v>
      </c>
      <c r="C54" s="115"/>
      <c r="D54" s="115"/>
      <c r="E54" s="115"/>
      <c r="F54" s="115"/>
      <c r="G54" s="115"/>
      <c r="H54" s="115"/>
      <c r="I54" s="115"/>
      <c r="J54" s="113" t="s">
        <v>274</v>
      </c>
      <c r="K54" s="8"/>
      <c r="L54" s="8"/>
      <c r="M54" s="8"/>
      <c r="N54" s="8"/>
      <c r="O54" s="8"/>
      <c r="P54" s="8"/>
      <c r="Q54" s="8"/>
    </row>
    <row r="55" spans="1:17" ht="12.95" customHeight="1" x14ac:dyDescent="0.25">
      <c r="A55" s="93" t="s">
        <v>238</v>
      </c>
      <c r="B55" s="129" t="s">
        <v>275</v>
      </c>
      <c r="C55" s="116">
        <f>+C56+C57+C58+C59+C60</f>
        <v>0</v>
      </c>
      <c r="D55" s="116"/>
      <c r="E55" s="116">
        <f t="shared" ref="E55:I55" si="22">+E56+E57+E58+E59+E60</f>
        <v>0</v>
      </c>
      <c r="F55" s="116">
        <f t="shared" si="22"/>
        <v>0</v>
      </c>
      <c r="G55" s="116">
        <f t="shared" si="22"/>
        <v>0</v>
      </c>
      <c r="H55" s="116">
        <f t="shared" si="22"/>
        <v>0</v>
      </c>
      <c r="I55" s="116">
        <f t="shared" si="22"/>
        <v>0</v>
      </c>
      <c r="J55" s="130" t="s">
        <v>243</v>
      </c>
      <c r="K55" s="8"/>
      <c r="L55" s="8"/>
      <c r="M55" s="8"/>
      <c r="N55" s="8"/>
      <c r="O55" s="8"/>
      <c r="P55" s="8"/>
      <c r="Q55" s="8"/>
    </row>
    <row r="56" spans="1:17" ht="12.95" customHeight="1" x14ac:dyDescent="0.25">
      <c r="A56" s="97" t="s">
        <v>241</v>
      </c>
      <c r="B56" s="128" t="s">
        <v>276</v>
      </c>
      <c r="C56" s="115"/>
      <c r="D56" s="115"/>
      <c r="E56" s="115"/>
      <c r="F56" s="115"/>
      <c r="G56" s="115"/>
      <c r="H56" s="115"/>
      <c r="I56" s="115"/>
      <c r="J56" s="130" t="s">
        <v>277</v>
      </c>
      <c r="K56" s="8"/>
      <c r="L56" s="8"/>
      <c r="M56" s="8"/>
      <c r="N56" s="8"/>
      <c r="O56" s="8"/>
      <c r="P56" s="8"/>
      <c r="Q56" s="8"/>
    </row>
    <row r="57" spans="1:17" ht="12.95" customHeight="1" x14ac:dyDescent="0.25">
      <c r="A57" s="93" t="s">
        <v>244</v>
      </c>
      <c r="B57" s="128" t="s">
        <v>278</v>
      </c>
      <c r="C57" s="115"/>
      <c r="D57" s="115"/>
      <c r="E57" s="115"/>
      <c r="F57" s="115"/>
      <c r="G57" s="115"/>
      <c r="H57" s="115"/>
      <c r="I57" s="115"/>
      <c r="J57" s="131"/>
      <c r="K57" s="8"/>
      <c r="L57" s="8"/>
      <c r="M57" s="8"/>
      <c r="N57" s="8"/>
      <c r="O57" s="8"/>
      <c r="P57" s="8"/>
      <c r="Q57" s="8"/>
    </row>
    <row r="58" spans="1:17" ht="12.95" customHeight="1" x14ac:dyDescent="0.25">
      <c r="A58" s="97" t="s">
        <v>246</v>
      </c>
      <c r="B58" s="127" t="s">
        <v>279</v>
      </c>
      <c r="C58" s="115"/>
      <c r="D58" s="115"/>
      <c r="E58" s="115"/>
      <c r="F58" s="115"/>
      <c r="G58" s="115"/>
      <c r="H58" s="115"/>
      <c r="I58" s="115"/>
      <c r="J58" s="132"/>
      <c r="K58" s="8"/>
      <c r="L58" s="8"/>
      <c r="M58" s="8"/>
      <c r="N58" s="8"/>
      <c r="O58" s="8"/>
      <c r="P58" s="8"/>
      <c r="Q58" s="8"/>
    </row>
    <row r="59" spans="1:17" ht="12.95" customHeight="1" x14ac:dyDescent="0.25">
      <c r="A59" s="93" t="s">
        <v>249</v>
      </c>
      <c r="B59" s="133" t="s">
        <v>280</v>
      </c>
      <c r="C59" s="115"/>
      <c r="D59" s="115"/>
      <c r="E59" s="115"/>
      <c r="F59" s="115"/>
      <c r="G59" s="115"/>
      <c r="H59" s="115"/>
      <c r="I59" s="115"/>
      <c r="J59" s="102"/>
      <c r="K59" s="8"/>
      <c r="L59" s="8"/>
      <c r="M59" s="8"/>
      <c r="N59" s="8"/>
      <c r="O59" s="8"/>
      <c r="P59" s="8"/>
      <c r="Q59" s="8"/>
    </row>
    <row r="60" spans="1:17" ht="12.95" customHeight="1" thickBot="1" x14ac:dyDescent="0.3">
      <c r="A60" s="97" t="s">
        <v>252</v>
      </c>
      <c r="B60" s="134" t="s">
        <v>281</v>
      </c>
      <c r="C60" s="115"/>
      <c r="D60" s="115"/>
      <c r="E60" s="115"/>
      <c r="F60" s="115"/>
      <c r="G60" s="115"/>
      <c r="H60" s="115"/>
      <c r="I60" s="115"/>
      <c r="J60" s="132"/>
      <c r="K60" s="8"/>
      <c r="L60" s="8"/>
      <c r="M60" s="8"/>
      <c r="N60" s="8"/>
      <c r="O60" s="8"/>
      <c r="P60" s="8"/>
      <c r="Q60" s="8"/>
    </row>
    <row r="61" spans="1:17" ht="21.75" customHeight="1" thickBot="1" x14ac:dyDescent="0.3">
      <c r="A61" s="107" t="s">
        <v>255</v>
      </c>
      <c r="B61" s="108" t="s">
        <v>282</v>
      </c>
      <c r="C61" s="109">
        <f>+C49+C55</f>
        <v>2985000</v>
      </c>
      <c r="D61" s="109">
        <f t="shared" ref="D61:H61" si="23">+D49+D55</f>
        <v>2985000</v>
      </c>
      <c r="E61" s="109">
        <f t="shared" si="23"/>
        <v>0</v>
      </c>
      <c r="F61" s="109">
        <f t="shared" si="23"/>
        <v>2985000</v>
      </c>
      <c r="G61" s="109">
        <f t="shared" si="23"/>
        <v>0</v>
      </c>
      <c r="H61" s="109">
        <f t="shared" si="23"/>
        <v>2985000</v>
      </c>
      <c r="I61" s="109">
        <f t="shared" ref="I61" si="24">+I49+I55</f>
        <v>2985000</v>
      </c>
      <c r="J61" s="108" t="s">
        <v>283</v>
      </c>
      <c r="K61" s="1">
        <f>SUM(K49:K60)</f>
        <v>0</v>
      </c>
      <c r="L61" s="1"/>
      <c r="M61" s="1">
        <f t="shared" ref="M61:Q61" si="25">SUM(M49:M60)</f>
        <v>0</v>
      </c>
      <c r="N61" s="1">
        <f t="shared" si="25"/>
        <v>0</v>
      </c>
      <c r="O61" s="1">
        <f t="shared" si="25"/>
        <v>0</v>
      </c>
      <c r="P61" s="1">
        <f t="shared" si="25"/>
        <v>0</v>
      </c>
      <c r="Q61" s="1">
        <f t="shared" si="25"/>
        <v>0</v>
      </c>
    </row>
    <row r="62" spans="1:17" ht="13.5" thickBot="1" x14ac:dyDescent="0.3">
      <c r="A62" s="107" t="s">
        <v>284</v>
      </c>
      <c r="B62" s="118" t="s">
        <v>285</v>
      </c>
      <c r="C62" s="119">
        <f>+C48+C61</f>
        <v>2985000</v>
      </c>
      <c r="D62" s="119">
        <f t="shared" ref="D62:H62" si="26">+D48+D61</f>
        <v>2985000</v>
      </c>
      <c r="E62" s="119">
        <f t="shared" si="26"/>
        <v>0</v>
      </c>
      <c r="F62" s="119">
        <f t="shared" si="26"/>
        <v>2985000</v>
      </c>
      <c r="G62" s="119">
        <f t="shared" si="26"/>
        <v>0</v>
      </c>
      <c r="H62" s="119">
        <f t="shared" si="26"/>
        <v>2985000</v>
      </c>
      <c r="I62" s="119">
        <f t="shared" ref="I62" si="27">+I48+I61</f>
        <v>2985000</v>
      </c>
      <c r="J62" s="118" t="s">
        <v>286</v>
      </c>
      <c r="K62" s="119">
        <f>+K48+K61</f>
        <v>2985000</v>
      </c>
      <c r="L62" s="119">
        <f t="shared" ref="L62:P62" si="28">+L48+L61</f>
        <v>12435671</v>
      </c>
      <c r="M62" s="119">
        <f t="shared" si="28"/>
        <v>268744</v>
      </c>
      <c r="N62" s="119">
        <f t="shared" si="28"/>
        <v>12704415</v>
      </c>
      <c r="O62" s="119">
        <f t="shared" si="28"/>
        <v>0</v>
      </c>
      <c r="P62" s="119">
        <f t="shared" si="28"/>
        <v>12704415</v>
      </c>
      <c r="Q62" s="119">
        <f t="shared" ref="Q62" si="29">+Q48+Q61</f>
        <v>12391239</v>
      </c>
    </row>
    <row r="63" spans="1:17" ht="13.5" thickBot="1" x14ac:dyDescent="0.3">
      <c r="A63" s="107" t="s">
        <v>287</v>
      </c>
      <c r="B63" s="118" t="s">
        <v>253</v>
      </c>
      <c r="C63" s="119">
        <f>IF(C48-K48&lt;0,K48-C48,"-")</f>
        <v>2985000</v>
      </c>
      <c r="D63" s="119">
        <f t="shared" ref="D63:H63" si="30">IF(D48-L48&lt;0,L48-D48,"-")</f>
        <v>12435671</v>
      </c>
      <c r="E63" s="119">
        <f t="shared" si="30"/>
        <v>268744</v>
      </c>
      <c r="F63" s="119">
        <f t="shared" si="30"/>
        <v>12704415</v>
      </c>
      <c r="G63" s="119" t="str">
        <f t="shared" si="30"/>
        <v>-</v>
      </c>
      <c r="H63" s="119">
        <f t="shared" si="30"/>
        <v>12704415</v>
      </c>
      <c r="I63" s="119">
        <f>IF(I48-Q48&lt;0,Q48-I48,"-")</f>
        <v>12391239</v>
      </c>
      <c r="J63" s="118" t="s">
        <v>254</v>
      </c>
      <c r="K63" s="119" t="str">
        <f>IF(C48-K48&gt;0,C48-K48,"-")</f>
        <v>-</v>
      </c>
      <c r="L63" s="119" t="str">
        <f t="shared" ref="L63:P63" si="31">IF(D48-L48&gt;0,D48-L48,"-")</f>
        <v>-</v>
      </c>
      <c r="M63" s="119" t="str">
        <f t="shared" si="31"/>
        <v>-</v>
      </c>
      <c r="N63" s="119" t="str">
        <f t="shared" si="31"/>
        <v>-</v>
      </c>
      <c r="O63" s="119" t="str">
        <f t="shared" si="31"/>
        <v>-</v>
      </c>
      <c r="P63" s="119" t="str">
        <f t="shared" si="31"/>
        <v>-</v>
      </c>
      <c r="Q63" s="119" t="str">
        <f>IF(I48-Q48&gt;0,I48-Q48,"-")</f>
        <v>-</v>
      </c>
    </row>
    <row r="64" spans="1:17" ht="13.5" thickBot="1" x14ac:dyDescent="0.3">
      <c r="A64" s="107" t="s">
        <v>288</v>
      </c>
      <c r="B64" s="118" t="s">
        <v>256</v>
      </c>
      <c r="C64" s="119" t="str">
        <f>IF(C48+C49-K62&lt;0,K62-(C48+C49),"-")</f>
        <v>-</v>
      </c>
      <c r="D64" s="119">
        <f t="shared" ref="D64:H64" si="32">IF(D48+D49-L62&lt;0,L62-(D48+D49),"-")</f>
        <v>9450671</v>
      </c>
      <c r="E64" s="119">
        <f t="shared" si="32"/>
        <v>268744</v>
      </c>
      <c r="F64" s="119">
        <f t="shared" si="32"/>
        <v>9719415</v>
      </c>
      <c r="G64" s="119" t="str">
        <f t="shared" si="32"/>
        <v>-</v>
      </c>
      <c r="H64" s="119">
        <f t="shared" si="32"/>
        <v>9719415</v>
      </c>
      <c r="I64" s="119">
        <f>IF(I48+I49-Q62&lt;0,Q62-(I48+I49),"-")</f>
        <v>9406239</v>
      </c>
      <c r="J64" s="118" t="s">
        <v>257</v>
      </c>
      <c r="K64" s="119" t="str">
        <f>IF(C48+C49-K62&gt;0,C48+C49-K62,"-")</f>
        <v>-</v>
      </c>
      <c r="L64" s="119" t="str">
        <f t="shared" ref="L64:P64" si="33">IF(D48+D49-L62&gt;0,D48+D49-L62,"-")</f>
        <v>-</v>
      </c>
      <c r="M64" s="119" t="str">
        <f t="shared" si="33"/>
        <v>-</v>
      </c>
      <c r="N64" s="119" t="str">
        <f t="shared" si="33"/>
        <v>-</v>
      </c>
      <c r="O64" s="119" t="str">
        <f t="shared" si="33"/>
        <v>-</v>
      </c>
      <c r="P64" s="119" t="str">
        <f t="shared" si="33"/>
        <v>-</v>
      </c>
      <c r="Q64" s="119" t="str">
        <f>IF(I48+I49-Q62&gt;0,I48+I49-Q62,"-")</f>
        <v>-</v>
      </c>
    </row>
    <row r="65" spans="1:17" ht="13.5" thickBot="1" x14ac:dyDescent="0.3">
      <c r="A65" s="107" t="s">
        <v>291</v>
      </c>
      <c r="B65" s="118" t="s">
        <v>290</v>
      </c>
      <c r="C65" s="119">
        <f>SUM(C62,C28)</f>
        <v>289665227</v>
      </c>
      <c r="D65" s="119">
        <f t="shared" ref="D65:H65" si="34">SUM(D62,D28)</f>
        <v>320605238</v>
      </c>
      <c r="E65" s="119">
        <f t="shared" si="34"/>
        <v>7792117</v>
      </c>
      <c r="F65" s="119">
        <f t="shared" si="34"/>
        <v>328397355</v>
      </c>
      <c r="G65" s="119">
        <f t="shared" si="34"/>
        <v>0</v>
      </c>
      <c r="H65" s="119">
        <f t="shared" si="34"/>
        <v>328397355</v>
      </c>
      <c r="I65" s="119">
        <f t="shared" ref="I65" si="35">SUM(I62,I28)</f>
        <v>328813881</v>
      </c>
      <c r="J65" s="118" t="s">
        <v>289</v>
      </c>
      <c r="K65" s="119">
        <f>SUM(K62,K28)</f>
        <v>289665227</v>
      </c>
      <c r="L65" s="119">
        <f t="shared" ref="L65:P65" si="36">SUM(L62,L28)</f>
        <v>320605238</v>
      </c>
      <c r="M65" s="119">
        <f t="shared" si="36"/>
        <v>7792117</v>
      </c>
      <c r="N65" s="119">
        <f t="shared" si="36"/>
        <v>328397355</v>
      </c>
      <c r="O65" s="119">
        <f t="shared" si="36"/>
        <v>0</v>
      </c>
      <c r="P65" s="119">
        <f t="shared" si="36"/>
        <v>328397355</v>
      </c>
      <c r="Q65" s="119">
        <f t="shared" ref="Q65" si="37">SUM(Q62,Q28)</f>
        <v>314912893</v>
      </c>
    </row>
  </sheetData>
  <mergeCells count="4">
    <mergeCell ref="A3:A4"/>
    <mergeCell ref="B31:J31"/>
    <mergeCell ref="A34:A35"/>
    <mergeCell ref="B32:J3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5" orientation="landscape" verticalDpi="300" r:id="rId1"/>
  <headerFooter alignWithMargins="0">
    <oddHeader xml:space="preserve">&amp;R&amp;"Times New Roman CE,Félkövér dőlt"&amp;14 2. sz. melléklet&amp;11 </oddHeader>
  </headerFooter>
  <rowBreaks count="1" manualBreakCount="1">
    <brk id="3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0"/>
  <sheetViews>
    <sheetView zoomScaleNormal="100" workbookViewId="0">
      <pane ySplit="2" topLeftCell="A3" activePane="bottomLeft" state="frozen"/>
      <selection activeCell="E4" sqref="E4"/>
      <selection pane="bottomLeft" activeCell="C5" sqref="C5:C6"/>
    </sheetView>
  </sheetViews>
  <sheetFormatPr defaultRowHeight="12.75" x14ac:dyDescent="0.2"/>
  <cols>
    <col min="1" max="1" width="9.7109375" style="189" bestFit="1" customWidth="1"/>
    <col min="2" max="2" width="70.140625" style="189" bestFit="1" customWidth="1"/>
    <col min="3" max="3" width="14.28515625" style="189" customWidth="1"/>
    <col min="4" max="4" width="14.140625" style="189" customWidth="1"/>
    <col min="5" max="5" width="12.7109375" style="189" customWidth="1"/>
    <col min="6" max="255" width="8.85546875" style="189"/>
    <col min="256" max="256" width="8.140625" style="189" customWidth="1"/>
    <col min="257" max="257" width="82" style="189" customWidth="1"/>
    <col min="258" max="258" width="19.140625" style="189" customWidth="1"/>
    <col min="259" max="511" width="8.85546875" style="189"/>
    <col min="512" max="512" width="8.140625" style="189" customWidth="1"/>
    <col min="513" max="513" width="82" style="189" customWidth="1"/>
    <col min="514" max="514" width="19.140625" style="189" customWidth="1"/>
    <col min="515" max="767" width="8.85546875" style="189"/>
    <col min="768" max="768" width="8.140625" style="189" customWidth="1"/>
    <col min="769" max="769" width="82" style="189" customWidth="1"/>
    <col min="770" max="770" width="19.140625" style="189" customWidth="1"/>
    <col min="771" max="1023" width="8.85546875" style="189"/>
    <col min="1024" max="1024" width="8.140625" style="189" customWidth="1"/>
    <col min="1025" max="1025" width="82" style="189" customWidth="1"/>
    <col min="1026" max="1026" width="19.140625" style="189" customWidth="1"/>
    <col min="1027" max="1279" width="8.85546875" style="189"/>
    <col min="1280" max="1280" width="8.140625" style="189" customWidth="1"/>
    <col min="1281" max="1281" width="82" style="189" customWidth="1"/>
    <col min="1282" max="1282" width="19.140625" style="189" customWidth="1"/>
    <col min="1283" max="1535" width="8.85546875" style="189"/>
    <col min="1536" max="1536" width="8.140625" style="189" customWidth="1"/>
    <col min="1537" max="1537" width="82" style="189" customWidth="1"/>
    <col min="1538" max="1538" width="19.140625" style="189" customWidth="1"/>
    <col min="1539" max="1791" width="8.85546875" style="189"/>
    <col min="1792" max="1792" width="8.140625" style="189" customWidth="1"/>
    <col min="1793" max="1793" width="82" style="189" customWidth="1"/>
    <col min="1794" max="1794" width="19.140625" style="189" customWidth="1"/>
    <col min="1795" max="2047" width="8.85546875" style="189"/>
    <col min="2048" max="2048" width="8.140625" style="189" customWidth="1"/>
    <col min="2049" max="2049" width="82" style="189" customWidth="1"/>
    <col min="2050" max="2050" width="19.140625" style="189" customWidth="1"/>
    <col min="2051" max="2303" width="8.85546875" style="189"/>
    <col min="2304" max="2304" width="8.140625" style="189" customWidth="1"/>
    <col min="2305" max="2305" width="82" style="189" customWidth="1"/>
    <col min="2306" max="2306" width="19.140625" style="189" customWidth="1"/>
    <col min="2307" max="2559" width="8.85546875" style="189"/>
    <col min="2560" max="2560" width="8.140625" style="189" customWidth="1"/>
    <col min="2561" max="2561" width="82" style="189" customWidth="1"/>
    <col min="2562" max="2562" width="19.140625" style="189" customWidth="1"/>
    <col min="2563" max="2815" width="8.85546875" style="189"/>
    <col min="2816" max="2816" width="8.140625" style="189" customWidth="1"/>
    <col min="2817" max="2817" width="82" style="189" customWidth="1"/>
    <col min="2818" max="2818" width="19.140625" style="189" customWidth="1"/>
    <col min="2819" max="3071" width="8.85546875" style="189"/>
    <col min="3072" max="3072" width="8.140625" style="189" customWidth="1"/>
    <col min="3073" max="3073" width="82" style="189" customWidth="1"/>
    <col min="3074" max="3074" width="19.140625" style="189" customWidth="1"/>
    <col min="3075" max="3327" width="8.85546875" style="189"/>
    <col min="3328" max="3328" width="8.140625" style="189" customWidth="1"/>
    <col min="3329" max="3329" width="82" style="189" customWidth="1"/>
    <col min="3330" max="3330" width="19.140625" style="189" customWidth="1"/>
    <col min="3331" max="3583" width="8.85546875" style="189"/>
    <col min="3584" max="3584" width="8.140625" style="189" customWidth="1"/>
    <col min="3585" max="3585" width="82" style="189" customWidth="1"/>
    <col min="3586" max="3586" width="19.140625" style="189" customWidth="1"/>
    <col min="3587" max="3839" width="8.85546875" style="189"/>
    <col min="3840" max="3840" width="8.140625" style="189" customWidth="1"/>
    <col min="3841" max="3841" width="82" style="189" customWidth="1"/>
    <col min="3842" max="3842" width="19.140625" style="189" customWidth="1"/>
    <col min="3843" max="4095" width="8.85546875" style="189"/>
    <col min="4096" max="4096" width="8.140625" style="189" customWidth="1"/>
    <col min="4097" max="4097" width="82" style="189" customWidth="1"/>
    <col min="4098" max="4098" width="19.140625" style="189" customWidth="1"/>
    <col min="4099" max="4351" width="8.85546875" style="189"/>
    <col min="4352" max="4352" width="8.140625" style="189" customWidth="1"/>
    <col min="4353" max="4353" width="82" style="189" customWidth="1"/>
    <col min="4354" max="4354" width="19.140625" style="189" customWidth="1"/>
    <col min="4355" max="4607" width="8.85546875" style="189"/>
    <col min="4608" max="4608" width="8.140625" style="189" customWidth="1"/>
    <col min="4609" max="4609" width="82" style="189" customWidth="1"/>
    <col min="4610" max="4610" width="19.140625" style="189" customWidth="1"/>
    <col min="4611" max="4863" width="8.85546875" style="189"/>
    <col min="4864" max="4864" width="8.140625" style="189" customWidth="1"/>
    <col min="4865" max="4865" width="82" style="189" customWidth="1"/>
    <col min="4866" max="4866" width="19.140625" style="189" customWidth="1"/>
    <col min="4867" max="5119" width="8.85546875" style="189"/>
    <col min="5120" max="5120" width="8.140625" style="189" customWidth="1"/>
    <col min="5121" max="5121" width="82" style="189" customWidth="1"/>
    <col min="5122" max="5122" width="19.140625" style="189" customWidth="1"/>
    <col min="5123" max="5375" width="8.85546875" style="189"/>
    <col min="5376" max="5376" width="8.140625" style="189" customWidth="1"/>
    <col min="5377" max="5377" width="82" style="189" customWidth="1"/>
    <col min="5378" max="5378" width="19.140625" style="189" customWidth="1"/>
    <col min="5379" max="5631" width="8.85546875" style="189"/>
    <col min="5632" max="5632" width="8.140625" style="189" customWidth="1"/>
    <col min="5633" max="5633" width="82" style="189" customWidth="1"/>
    <col min="5634" max="5634" width="19.140625" style="189" customWidth="1"/>
    <col min="5635" max="5887" width="8.85546875" style="189"/>
    <col min="5888" max="5888" width="8.140625" style="189" customWidth="1"/>
    <col min="5889" max="5889" width="82" style="189" customWidth="1"/>
    <col min="5890" max="5890" width="19.140625" style="189" customWidth="1"/>
    <col min="5891" max="6143" width="8.85546875" style="189"/>
    <col min="6144" max="6144" width="8.140625" style="189" customWidth="1"/>
    <col min="6145" max="6145" width="82" style="189" customWidth="1"/>
    <col min="6146" max="6146" width="19.140625" style="189" customWidth="1"/>
    <col min="6147" max="6399" width="8.85546875" style="189"/>
    <col min="6400" max="6400" width="8.140625" style="189" customWidth="1"/>
    <col min="6401" max="6401" width="82" style="189" customWidth="1"/>
    <col min="6402" max="6402" width="19.140625" style="189" customWidth="1"/>
    <col min="6403" max="6655" width="8.85546875" style="189"/>
    <col min="6656" max="6656" width="8.140625" style="189" customWidth="1"/>
    <col min="6657" max="6657" width="82" style="189" customWidth="1"/>
    <col min="6658" max="6658" width="19.140625" style="189" customWidth="1"/>
    <col min="6659" max="6911" width="8.85546875" style="189"/>
    <col min="6912" max="6912" width="8.140625" style="189" customWidth="1"/>
    <col min="6913" max="6913" width="82" style="189" customWidth="1"/>
    <col min="6914" max="6914" width="19.140625" style="189" customWidth="1"/>
    <col min="6915" max="7167" width="8.85546875" style="189"/>
    <col min="7168" max="7168" width="8.140625" style="189" customWidth="1"/>
    <col min="7169" max="7169" width="82" style="189" customWidth="1"/>
    <col min="7170" max="7170" width="19.140625" style="189" customWidth="1"/>
    <col min="7171" max="7423" width="8.85546875" style="189"/>
    <col min="7424" max="7424" width="8.140625" style="189" customWidth="1"/>
    <col min="7425" max="7425" width="82" style="189" customWidth="1"/>
    <col min="7426" max="7426" width="19.140625" style="189" customWidth="1"/>
    <col min="7427" max="7679" width="8.85546875" style="189"/>
    <col min="7680" max="7680" width="8.140625" style="189" customWidth="1"/>
    <col min="7681" max="7681" width="82" style="189" customWidth="1"/>
    <col min="7682" max="7682" width="19.140625" style="189" customWidth="1"/>
    <col min="7683" max="7935" width="8.85546875" style="189"/>
    <col min="7936" max="7936" width="8.140625" style="189" customWidth="1"/>
    <col min="7937" max="7937" width="82" style="189" customWidth="1"/>
    <col min="7938" max="7938" width="19.140625" style="189" customWidth="1"/>
    <col min="7939" max="8191" width="8.85546875" style="189"/>
    <col min="8192" max="8192" width="8.140625" style="189" customWidth="1"/>
    <col min="8193" max="8193" width="82" style="189" customWidth="1"/>
    <col min="8194" max="8194" width="19.140625" style="189" customWidth="1"/>
    <col min="8195" max="8447" width="8.85546875" style="189"/>
    <col min="8448" max="8448" width="8.140625" style="189" customWidth="1"/>
    <col min="8449" max="8449" width="82" style="189" customWidth="1"/>
    <col min="8450" max="8450" width="19.140625" style="189" customWidth="1"/>
    <col min="8451" max="8703" width="8.85546875" style="189"/>
    <col min="8704" max="8704" width="8.140625" style="189" customWidth="1"/>
    <col min="8705" max="8705" width="82" style="189" customWidth="1"/>
    <col min="8706" max="8706" width="19.140625" style="189" customWidth="1"/>
    <col min="8707" max="8959" width="8.85546875" style="189"/>
    <col min="8960" max="8960" width="8.140625" style="189" customWidth="1"/>
    <col min="8961" max="8961" width="82" style="189" customWidth="1"/>
    <col min="8962" max="8962" width="19.140625" style="189" customWidth="1"/>
    <col min="8963" max="9215" width="8.85546875" style="189"/>
    <col min="9216" max="9216" width="8.140625" style="189" customWidth="1"/>
    <col min="9217" max="9217" width="82" style="189" customWidth="1"/>
    <col min="9218" max="9218" width="19.140625" style="189" customWidth="1"/>
    <col min="9219" max="9471" width="8.85546875" style="189"/>
    <col min="9472" max="9472" width="8.140625" style="189" customWidth="1"/>
    <col min="9473" max="9473" width="82" style="189" customWidth="1"/>
    <col min="9474" max="9474" width="19.140625" style="189" customWidth="1"/>
    <col min="9475" max="9727" width="8.85546875" style="189"/>
    <col min="9728" max="9728" width="8.140625" style="189" customWidth="1"/>
    <col min="9729" max="9729" width="82" style="189" customWidth="1"/>
    <col min="9730" max="9730" width="19.140625" style="189" customWidth="1"/>
    <col min="9731" max="9983" width="8.85546875" style="189"/>
    <col min="9984" max="9984" width="8.140625" style="189" customWidth="1"/>
    <col min="9985" max="9985" width="82" style="189" customWidth="1"/>
    <col min="9986" max="9986" width="19.140625" style="189" customWidth="1"/>
    <col min="9987" max="10239" width="8.85546875" style="189"/>
    <col min="10240" max="10240" width="8.140625" style="189" customWidth="1"/>
    <col min="10241" max="10241" width="82" style="189" customWidth="1"/>
    <col min="10242" max="10242" width="19.140625" style="189" customWidth="1"/>
    <col min="10243" max="10495" width="8.85546875" style="189"/>
    <col min="10496" max="10496" width="8.140625" style="189" customWidth="1"/>
    <col min="10497" max="10497" width="82" style="189" customWidth="1"/>
    <col min="10498" max="10498" width="19.140625" style="189" customWidth="1"/>
    <col min="10499" max="10751" width="8.85546875" style="189"/>
    <col min="10752" max="10752" width="8.140625" style="189" customWidth="1"/>
    <col min="10753" max="10753" width="82" style="189" customWidth="1"/>
    <col min="10754" max="10754" width="19.140625" style="189" customWidth="1"/>
    <col min="10755" max="11007" width="8.85546875" style="189"/>
    <col min="11008" max="11008" width="8.140625" style="189" customWidth="1"/>
    <col min="11009" max="11009" width="82" style="189" customWidth="1"/>
    <col min="11010" max="11010" width="19.140625" style="189" customWidth="1"/>
    <col min="11011" max="11263" width="8.85546875" style="189"/>
    <col min="11264" max="11264" width="8.140625" style="189" customWidth="1"/>
    <col min="11265" max="11265" width="82" style="189" customWidth="1"/>
    <col min="11266" max="11266" width="19.140625" style="189" customWidth="1"/>
    <col min="11267" max="11519" width="8.85546875" style="189"/>
    <col min="11520" max="11520" width="8.140625" style="189" customWidth="1"/>
    <col min="11521" max="11521" width="82" style="189" customWidth="1"/>
    <col min="11522" max="11522" width="19.140625" style="189" customWidth="1"/>
    <col min="11523" max="11775" width="8.85546875" style="189"/>
    <col min="11776" max="11776" width="8.140625" style="189" customWidth="1"/>
    <col min="11777" max="11777" width="82" style="189" customWidth="1"/>
    <col min="11778" max="11778" width="19.140625" style="189" customWidth="1"/>
    <col min="11779" max="12031" width="8.85546875" style="189"/>
    <col min="12032" max="12032" width="8.140625" style="189" customWidth="1"/>
    <col min="12033" max="12033" width="82" style="189" customWidth="1"/>
    <col min="12034" max="12034" width="19.140625" style="189" customWidth="1"/>
    <col min="12035" max="12287" width="8.85546875" style="189"/>
    <col min="12288" max="12288" width="8.140625" style="189" customWidth="1"/>
    <col min="12289" max="12289" width="82" style="189" customWidth="1"/>
    <col min="12290" max="12290" width="19.140625" style="189" customWidth="1"/>
    <col min="12291" max="12543" width="8.85546875" style="189"/>
    <col min="12544" max="12544" width="8.140625" style="189" customWidth="1"/>
    <col min="12545" max="12545" width="82" style="189" customWidth="1"/>
    <col min="12546" max="12546" width="19.140625" style="189" customWidth="1"/>
    <col min="12547" max="12799" width="8.85546875" style="189"/>
    <col min="12800" max="12800" width="8.140625" style="189" customWidth="1"/>
    <col min="12801" max="12801" width="82" style="189" customWidth="1"/>
    <col min="12802" max="12802" width="19.140625" style="189" customWidth="1"/>
    <col min="12803" max="13055" width="8.85546875" style="189"/>
    <col min="13056" max="13056" width="8.140625" style="189" customWidth="1"/>
    <col min="13057" max="13057" width="82" style="189" customWidth="1"/>
    <col min="13058" max="13058" width="19.140625" style="189" customWidth="1"/>
    <col min="13059" max="13311" width="8.85546875" style="189"/>
    <col min="13312" max="13312" width="8.140625" style="189" customWidth="1"/>
    <col min="13313" max="13313" width="82" style="189" customWidth="1"/>
    <col min="13314" max="13314" width="19.140625" style="189" customWidth="1"/>
    <col min="13315" max="13567" width="8.85546875" style="189"/>
    <col min="13568" max="13568" width="8.140625" style="189" customWidth="1"/>
    <col min="13569" max="13569" width="82" style="189" customWidth="1"/>
    <col min="13570" max="13570" width="19.140625" style="189" customWidth="1"/>
    <col min="13571" max="13823" width="8.85546875" style="189"/>
    <col min="13824" max="13824" width="8.140625" style="189" customWidth="1"/>
    <col min="13825" max="13825" width="82" style="189" customWidth="1"/>
    <col min="13826" max="13826" width="19.140625" style="189" customWidth="1"/>
    <col min="13827" max="14079" width="8.85546875" style="189"/>
    <col min="14080" max="14080" width="8.140625" style="189" customWidth="1"/>
    <col min="14081" max="14081" width="82" style="189" customWidth="1"/>
    <col min="14082" max="14082" width="19.140625" style="189" customWidth="1"/>
    <col min="14083" max="14335" width="8.85546875" style="189"/>
    <col min="14336" max="14336" width="8.140625" style="189" customWidth="1"/>
    <col min="14337" max="14337" width="82" style="189" customWidth="1"/>
    <col min="14338" max="14338" width="19.140625" style="189" customWidth="1"/>
    <col min="14339" max="14591" width="8.85546875" style="189"/>
    <col min="14592" max="14592" width="8.140625" style="189" customWidth="1"/>
    <col min="14593" max="14593" width="82" style="189" customWidth="1"/>
    <col min="14594" max="14594" width="19.140625" style="189" customWidth="1"/>
    <col min="14595" max="14847" width="8.85546875" style="189"/>
    <col min="14848" max="14848" width="8.140625" style="189" customWidth="1"/>
    <col min="14849" max="14849" width="82" style="189" customWidth="1"/>
    <col min="14850" max="14850" width="19.140625" style="189" customWidth="1"/>
    <col min="14851" max="15103" width="8.85546875" style="189"/>
    <col min="15104" max="15104" width="8.140625" style="189" customWidth="1"/>
    <col min="15105" max="15105" width="82" style="189" customWidth="1"/>
    <col min="15106" max="15106" width="19.140625" style="189" customWidth="1"/>
    <col min="15107" max="15359" width="8.85546875" style="189"/>
    <col min="15360" max="15360" width="8.140625" style="189" customWidth="1"/>
    <col min="15361" max="15361" width="82" style="189" customWidth="1"/>
    <col min="15362" max="15362" width="19.140625" style="189" customWidth="1"/>
    <col min="15363" max="15615" width="8.85546875" style="189"/>
    <col min="15616" max="15616" width="8.140625" style="189" customWidth="1"/>
    <col min="15617" max="15617" width="82" style="189" customWidth="1"/>
    <col min="15618" max="15618" width="19.140625" style="189" customWidth="1"/>
    <col min="15619" max="15871" width="8.85546875" style="189"/>
    <col min="15872" max="15872" width="8.140625" style="189" customWidth="1"/>
    <col min="15873" max="15873" width="82" style="189" customWidth="1"/>
    <col min="15874" max="15874" width="19.140625" style="189" customWidth="1"/>
    <col min="15875" max="16127" width="8.85546875" style="189"/>
    <col min="16128" max="16128" width="8.140625" style="189" customWidth="1"/>
    <col min="16129" max="16129" width="82" style="189" customWidth="1"/>
    <col min="16130" max="16130" width="19.140625" style="189" customWidth="1"/>
    <col min="16131" max="16384" width="8.85546875" style="189"/>
  </cols>
  <sheetData>
    <row r="1" spans="1:5" s="185" customFormat="1" ht="31.5" x14ac:dyDescent="0.2">
      <c r="A1" s="183" t="s">
        <v>327</v>
      </c>
      <c r="B1" s="183" t="s">
        <v>210</v>
      </c>
      <c r="C1" s="184" t="s">
        <v>328</v>
      </c>
      <c r="D1" s="184" t="s">
        <v>302</v>
      </c>
      <c r="E1" s="184" t="s">
        <v>293</v>
      </c>
    </row>
    <row r="2" spans="1:5" ht="15" customHeight="1" x14ac:dyDescent="0.2">
      <c r="A2" s="186" t="s">
        <v>329</v>
      </c>
      <c r="B2" s="187" t="s">
        <v>330</v>
      </c>
      <c r="C2" s="188">
        <v>240415114</v>
      </c>
      <c r="D2" s="188">
        <v>68760321</v>
      </c>
      <c r="E2" s="188">
        <f>SUM(C2:D2)</f>
        <v>309175435</v>
      </c>
    </row>
    <row r="3" spans="1:5" ht="15" customHeight="1" x14ac:dyDescent="0.2">
      <c r="A3" s="186" t="s">
        <v>331</v>
      </c>
      <c r="B3" s="187" t="s">
        <v>332</v>
      </c>
      <c r="C3" s="188">
        <v>23455935</v>
      </c>
      <c r="D3" s="188">
        <v>291456958</v>
      </c>
      <c r="E3" s="188">
        <f t="shared" ref="E3:E20" si="0">SUM(C3:D3)</f>
        <v>314912893</v>
      </c>
    </row>
    <row r="4" spans="1:5" ht="15" customHeight="1" x14ac:dyDescent="0.2">
      <c r="A4" s="190" t="s">
        <v>333</v>
      </c>
      <c r="B4" s="191" t="s">
        <v>334</v>
      </c>
      <c r="C4" s="192">
        <f>C2-C3</f>
        <v>216959179</v>
      </c>
      <c r="D4" s="192">
        <f t="shared" ref="D4:E4" si="1">D2-D3</f>
        <v>-222696637</v>
      </c>
      <c r="E4" s="192">
        <f t="shared" si="1"/>
        <v>-5737458</v>
      </c>
    </row>
    <row r="5" spans="1:5" ht="15" customHeight="1" x14ac:dyDescent="0.2">
      <c r="A5" s="186" t="s">
        <v>335</v>
      </c>
      <c r="B5" s="187" t="s">
        <v>336</v>
      </c>
      <c r="C5" s="188">
        <v>9305572</v>
      </c>
      <c r="D5" s="188">
        <v>228146565</v>
      </c>
      <c r="E5" s="188">
        <f t="shared" si="0"/>
        <v>237452137</v>
      </c>
    </row>
    <row r="6" spans="1:5" ht="15" customHeight="1" x14ac:dyDescent="0.2">
      <c r="A6" s="186" t="s">
        <v>337</v>
      </c>
      <c r="B6" s="187" t="s">
        <v>338</v>
      </c>
      <c r="C6" s="188">
        <v>217813691</v>
      </c>
      <c r="D6" s="188">
        <v>0</v>
      </c>
      <c r="E6" s="188">
        <f t="shared" si="0"/>
        <v>217813691</v>
      </c>
    </row>
    <row r="7" spans="1:5" ht="15" customHeight="1" x14ac:dyDescent="0.2">
      <c r="A7" s="190" t="s">
        <v>339</v>
      </c>
      <c r="B7" s="191" t="s">
        <v>340</v>
      </c>
      <c r="C7" s="192">
        <f>C5-C6</f>
        <v>-208508119</v>
      </c>
      <c r="D7" s="192">
        <f t="shared" ref="D7:E7" si="2">D5-D6</f>
        <v>228146565</v>
      </c>
      <c r="E7" s="192">
        <f t="shared" si="2"/>
        <v>19638446</v>
      </c>
    </row>
    <row r="8" spans="1:5" ht="15" customHeight="1" x14ac:dyDescent="0.2">
      <c r="A8" s="190" t="s">
        <v>341</v>
      </c>
      <c r="B8" s="191" t="s">
        <v>342</v>
      </c>
      <c r="C8" s="192">
        <f>C4+C7</f>
        <v>8451060</v>
      </c>
      <c r="D8" s="192">
        <f t="shared" ref="D8:E8" si="3">D4+D7</f>
        <v>5449928</v>
      </c>
      <c r="E8" s="192">
        <f t="shared" si="3"/>
        <v>13900988</v>
      </c>
    </row>
    <row r="9" spans="1:5" ht="15" customHeight="1" x14ac:dyDescent="0.2">
      <c r="A9" s="186" t="s">
        <v>343</v>
      </c>
      <c r="B9" s="187" t="s">
        <v>344</v>
      </c>
      <c r="C9" s="188">
        <v>0</v>
      </c>
      <c r="D9" s="188">
        <v>0</v>
      </c>
      <c r="E9" s="188">
        <f t="shared" si="0"/>
        <v>0</v>
      </c>
    </row>
    <row r="10" spans="1:5" ht="15" customHeight="1" x14ac:dyDescent="0.2">
      <c r="A10" s="186" t="s">
        <v>345</v>
      </c>
      <c r="B10" s="187" t="s">
        <v>346</v>
      </c>
      <c r="C10" s="188">
        <v>0</v>
      </c>
      <c r="D10" s="188">
        <v>0</v>
      </c>
      <c r="E10" s="188">
        <f t="shared" si="0"/>
        <v>0</v>
      </c>
    </row>
    <row r="11" spans="1:5" ht="15" customHeight="1" x14ac:dyDescent="0.2">
      <c r="A11" s="190" t="s">
        <v>347</v>
      </c>
      <c r="B11" s="191" t="s">
        <v>348</v>
      </c>
      <c r="C11" s="192">
        <v>0</v>
      </c>
      <c r="D11" s="192">
        <v>0</v>
      </c>
      <c r="E11" s="192">
        <f t="shared" si="0"/>
        <v>0</v>
      </c>
    </row>
    <row r="12" spans="1:5" ht="15" customHeight="1" x14ac:dyDescent="0.2">
      <c r="A12" s="186" t="s">
        <v>349</v>
      </c>
      <c r="B12" s="187" t="s">
        <v>350</v>
      </c>
      <c r="C12" s="188">
        <v>0</v>
      </c>
      <c r="D12" s="188">
        <v>0</v>
      </c>
      <c r="E12" s="188">
        <f t="shared" si="0"/>
        <v>0</v>
      </c>
    </row>
    <row r="13" spans="1:5" ht="15" customHeight="1" x14ac:dyDescent="0.2">
      <c r="A13" s="186" t="s">
        <v>351</v>
      </c>
      <c r="B13" s="187" t="s">
        <v>352</v>
      </c>
      <c r="C13" s="188">
        <v>0</v>
      </c>
      <c r="D13" s="188">
        <v>0</v>
      </c>
      <c r="E13" s="188">
        <f t="shared" si="0"/>
        <v>0</v>
      </c>
    </row>
    <row r="14" spans="1:5" ht="15" customHeight="1" x14ac:dyDescent="0.2">
      <c r="A14" s="190" t="s">
        <v>353</v>
      </c>
      <c r="B14" s="191" t="s">
        <v>354</v>
      </c>
      <c r="C14" s="192">
        <v>0</v>
      </c>
      <c r="D14" s="192">
        <v>0</v>
      </c>
      <c r="E14" s="192">
        <f t="shared" si="0"/>
        <v>0</v>
      </c>
    </row>
    <row r="15" spans="1:5" ht="15" customHeight="1" x14ac:dyDescent="0.2">
      <c r="A15" s="190" t="s">
        <v>355</v>
      </c>
      <c r="B15" s="191" t="s">
        <v>356</v>
      </c>
      <c r="C15" s="192">
        <v>0</v>
      </c>
      <c r="D15" s="192">
        <v>0</v>
      </c>
      <c r="E15" s="192">
        <f t="shared" si="0"/>
        <v>0</v>
      </c>
    </row>
    <row r="16" spans="1:5" ht="15" customHeight="1" x14ac:dyDescent="0.2">
      <c r="A16" s="190" t="s">
        <v>357</v>
      </c>
      <c r="B16" s="191" t="s">
        <v>358</v>
      </c>
      <c r="C16" s="192">
        <f>C8</f>
        <v>8451060</v>
      </c>
      <c r="D16" s="192">
        <f t="shared" ref="D16:E16" si="4">D8</f>
        <v>5449928</v>
      </c>
      <c r="E16" s="192">
        <f t="shared" si="4"/>
        <v>13900988</v>
      </c>
    </row>
    <row r="17" spans="1:5" ht="15" customHeight="1" x14ac:dyDescent="0.2">
      <c r="A17" s="190" t="s">
        <v>359</v>
      </c>
      <c r="B17" s="191" t="s">
        <v>360</v>
      </c>
      <c r="C17" s="192">
        <v>0</v>
      </c>
      <c r="D17" s="192">
        <v>0</v>
      </c>
      <c r="E17" s="192">
        <f t="shared" si="0"/>
        <v>0</v>
      </c>
    </row>
    <row r="18" spans="1:5" ht="15" customHeight="1" x14ac:dyDescent="0.2">
      <c r="A18" s="190" t="s">
        <v>361</v>
      </c>
      <c r="B18" s="191" t="s">
        <v>362</v>
      </c>
      <c r="C18" s="192">
        <f>C16</f>
        <v>8451060</v>
      </c>
      <c r="D18" s="192">
        <f t="shared" ref="D18:E18" si="5">D16</f>
        <v>5449928</v>
      </c>
      <c r="E18" s="192">
        <f t="shared" si="5"/>
        <v>13900988</v>
      </c>
    </row>
    <row r="19" spans="1:5" ht="15" customHeight="1" x14ac:dyDescent="0.2">
      <c r="A19" s="190" t="s">
        <v>363</v>
      </c>
      <c r="B19" s="191" t="s">
        <v>364</v>
      </c>
      <c r="C19" s="192">
        <v>0</v>
      </c>
      <c r="D19" s="192">
        <v>0</v>
      </c>
      <c r="E19" s="192">
        <f t="shared" si="0"/>
        <v>0</v>
      </c>
    </row>
    <row r="20" spans="1:5" ht="15" customHeight="1" x14ac:dyDescent="0.2">
      <c r="A20" s="190" t="s">
        <v>365</v>
      </c>
      <c r="B20" s="191" t="s">
        <v>366</v>
      </c>
      <c r="C20" s="192">
        <v>0</v>
      </c>
      <c r="D20" s="192">
        <v>0</v>
      </c>
      <c r="E20" s="192">
        <f t="shared" si="0"/>
        <v>0</v>
      </c>
    </row>
  </sheetData>
  <pageMargins left="0.39" right="0.28000000000000003" top="1.2598425196850394" bottom="0.98425196850393704" header="0.51181102362204722" footer="0.51181102362204722"/>
  <pageSetup scale="80" orientation="portrait" horizontalDpi="300" verticalDpi="300" r:id="rId1"/>
  <headerFooter alignWithMargins="0">
    <oddHeader>&amp;C&amp;"-,Félkövér"&amp;14VÖLGYSÉGI ÖNKORMÁNYZATOK TÁRSULÁSA
 MARADVÁNY LEVEZETÉS&amp;R&amp;"Times New Roman,Félkövér dőlt"&amp;14 3.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51"/>
  <sheetViews>
    <sheetView topLeftCell="A7" zoomScaleNormal="100" workbookViewId="0">
      <selection activeCell="E15" sqref="E15:E17"/>
    </sheetView>
  </sheetViews>
  <sheetFormatPr defaultRowHeight="12.75" x14ac:dyDescent="0.2"/>
  <cols>
    <col min="1" max="1" width="6.28515625" style="255" customWidth="1"/>
    <col min="2" max="2" width="59" style="256" bestFit="1" customWidth="1"/>
    <col min="3" max="3" width="11.85546875" style="200" customWidth="1"/>
    <col min="4" max="4" width="10.42578125" style="200" customWidth="1"/>
    <col min="5" max="5" width="11.85546875" style="200" customWidth="1"/>
    <col min="6" max="253" width="8.85546875" style="200"/>
    <col min="254" max="254" width="6.28515625" style="200" customWidth="1"/>
    <col min="255" max="255" width="37.7109375" style="200" customWidth="1"/>
    <col min="256" max="256" width="11.85546875" style="200" customWidth="1"/>
    <col min="257" max="257" width="10.42578125" style="200" customWidth="1"/>
    <col min="258" max="259" width="11.85546875" style="200" customWidth="1"/>
    <col min="260" max="260" width="10.85546875" style="200" customWidth="1"/>
    <col min="261" max="261" width="11.85546875" style="200" customWidth="1"/>
    <col min="262" max="509" width="8.85546875" style="200"/>
    <col min="510" max="510" width="6.28515625" style="200" customWidth="1"/>
    <col min="511" max="511" width="37.7109375" style="200" customWidth="1"/>
    <col min="512" max="512" width="11.85546875" style="200" customWidth="1"/>
    <col min="513" max="513" width="10.42578125" style="200" customWidth="1"/>
    <col min="514" max="515" width="11.85546875" style="200" customWidth="1"/>
    <col min="516" max="516" width="10.85546875" style="200" customWidth="1"/>
    <col min="517" max="517" width="11.85546875" style="200" customWidth="1"/>
    <col min="518" max="765" width="8.85546875" style="200"/>
    <col min="766" max="766" width="6.28515625" style="200" customWidth="1"/>
    <col min="767" max="767" width="37.7109375" style="200" customWidth="1"/>
    <col min="768" max="768" width="11.85546875" style="200" customWidth="1"/>
    <col min="769" max="769" width="10.42578125" style="200" customWidth="1"/>
    <col min="770" max="771" width="11.85546875" style="200" customWidth="1"/>
    <col min="772" max="772" width="10.85546875" style="200" customWidth="1"/>
    <col min="773" max="773" width="11.85546875" style="200" customWidth="1"/>
    <col min="774" max="1021" width="8.85546875" style="200"/>
    <col min="1022" max="1022" width="6.28515625" style="200" customWidth="1"/>
    <col min="1023" max="1023" width="37.7109375" style="200" customWidth="1"/>
    <col min="1024" max="1024" width="11.85546875" style="200" customWidth="1"/>
    <col min="1025" max="1025" width="10.42578125" style="200" customWidth="1"/>
    <col min="1026" max="1027" width="11.85546875" style="200" customWidth="1"/>
    <col min="1028" max="1028" width="10.85546875" style="200" customWidth="1"/>
    <col min="1029" max="1029" width="11.85546875" style="200" customWidth="1"/>
    <col min="1030" max="1277" width="8.85546875" style="200"/>
    <col min="1278" max="1278" width="6.28515625" style="200" customWidth="1"/>
    <col min="1279" max="1279" width="37.7109375" style="200" customWidth="1"/>
    <col min="1280" max="1280" width="11.85546875" style="200" customWidth="1"/>
    <col min="1281" max="1281" width="10.42578125" style="200" customWidth="1"/>
    <col min="1282" max="1283" width="11.85546875" style="200" customWidth="1"/>
    <col min="1284" max="1284" width="10.85546875" style="200" customWidth="1"/>
    <col min="1285" max="1285" width="11.85546875" style="200" customWidth="1"/>
    <col min="1286" max="1533" width="8.85546875" style="200"/>
    <col min="1534" max="1534" width="6.28515625" style="200" customWidth="1"/>
    <col min="1535" max="1535" width="37.7109375" style="200" customWidth="1"/>
    <col min="1536" max="1536" width="11.85546875" style="200" customWidth="1"/>
    <col min="1537" max="1537" width="10.42578125" style="200" customWidth="1"/>
    <col min="1538" max="1539" width="11.85546875" style="200" customWidth="1"/>
    <col min="1540" max="1540" width="10.85546875" style="200" customWidth="1"/>
    <col min="1541" max="1541" width="11.85546875" style="200" customWidth="1"/>
    <col min="1542" max="1789" width="8.85546875" style="200"/>
    <col min="1790" max="1790" width="6.28515625" style="200" customWidth="1"/>
    <col min="1791" max="1791" width="37.7109375" style="200" customWidth="1"/>
    <col min="1792" max="1792" width="11.85546875" style="200" customWidth="1"/>
    <col min="1793" max="1793" width="10.42578125" style="200" customWidth="1"/>
    <col min="1794" max="1795" width="11.85546875" style="200" customWidth="1"/>
    <col min="1796" max="1796" width="10.85546875" style="200" customWidth="1"/>
    <col min="1797" max="1797" width="11.85546875" style="200" customWidth="1"/>
    <col min="1798" max="2045" width="8.85546875" style="200"/>
    <col min="2046" max="2046" width="6.28515625" style="200" customWidth="1"/>
    <col min="2047" max="2047" width="37.7109375" style="200" customWidth="1"/>
    <col min="2048" max="2048" width="11.85546875" style="200" customWidth="1"/>
    <col min="2049" max="2049" width="10.42578125" style="200" customWidth="1"/>
    <col min="2050" max="2051" width="11.85546875" style="200" customWidth="1"/>
    <col min="2052" max="2052" width="10.85546875" style="200" customWidth="1"/>
    <col min="2053" max="2053" width="11.85546875" style="200" customWidth="1"/>
    <col min="2054" max="2301" width="8.85546875" style="200"/>
    <col min="2302" max="2302" width="6.28515625" style="200" customWidth="1"/>
    <col min="2303" max="2303" width="37.7109375" style="200" customWidth="1"/>
    <col min="2304" max="2304" width="11.85546875" style="200" customWidth="1"/>
    <col min="2305" max="2305" width="10.42578125" style="200" customWidth="1"/>
    <col min="2306" max="2307" width="11.85546875" style="200" customWidth="1"/>
    <col min="2308" max="2308" width="10.85546875" style="200" customWidth="1"/>
    <col min="2309" max="2309" width="11.85546875" style="200" customWidth="1"/>
    <col min="2310" max="2557" width="8.85546875" style="200"/>
    <col min="2558" max="2558" width="6.28515625" style="200" customWidth="1"/>
    <col min="2559" max="2559" width="37.7109375" style="200" customWidth="1"/>
    <col min="2560" max="2560" width="11.85546875" style="200" customWidth="1"/>
    <col min="2561" max="2561" width="10.42578125" style="200" customWidth="1"/>
    <col min="2562" max="2563" width="11.85546875" style="200" customWidth="1"/>
    <col min="2564" max="2564" width="10.85546875" style="200" customWidth="1"/>
    <col min="2565" max="2565" width="11.85546875" style="200" customWidth="1"/>
    <col min="2566" max="2813" width="8.85546875" style="200"/>
    <col min="2814" max="2814" width="6.28515625" style="200" customWidth="1"/>
    <col min="2815" max="2815" width="37.7109375" style="200" customWidth="1"/>
    <col min="2816" max="2816" width="11.85546875" style="200" customWidth="1"/>
    <col min="2817" max="2817" width="10.42578125" style="200" customWidth="1"/>
    <col min="2818" max="2819" width="11.85546875" style="200" customWidth="1"/>
    <col min="2820" max="2820" width="10.85546875" style="200" customWidth="1"/>
    <col min="2821" max="2821" width="11.85546875" style="200" customWidth="1"/>
    <col min="2822" max="3069" width="8.85546875" style="200"/>
    <col min="3070" max="3070" width="6.28515625" style="200" customWidth="1"/>
    <col min="3071" max="3071" width="37.7109375" style="200" customWidth="1"/>
    <col min="3072" max="3072" width="11.85546875" style="200" customWidth="1"/>
    <col min="3073" max="3073" width="10.42578125" style="200" customWidth="1"/>
    <col min="3074" max="3075" width="11.85546875" style="200" customWidth="1"/>
    <col min="3076" max="3076" width="10.85546875" style="200" customWidth="1"/>
    <col min="3077" max="3077" width="11.85546875" style="200" customWidth="1"/>
    <col min="3078" max="3325" width="8.85546875" style="200"/>
    <col min="3326" max="3326" width="6.28515625" style="200" customWidth="1"/>
    <col min="3327" max="3327" width="37.7109375" style="200" customWidth="1"/>
    <col min="3328" max="3328" width="11.85546875" style="200" customWidth="1"/>
    <col min="3329" max="3329" width="10.42578125" style="200" customWidth="1"/>
    <col min="3330" max="3331" width="11.85546875" style="200" customWidth="1"/>
    <col min="3332" max="3332" width="10.85546875" style="200" customWidth="1"/>
    <col min="3333" max="3333" width="11.85546875" style="200" customWidth="1"/>
    <col min="3334" max="3581" width="8.85546875" style="200"/>
    <col min="3582" max="3582" width="6.28515625" style="200" customWidth="1"/>
    <col min="3583" max="3583" width="37.7109375" style="200" customWidth="1"/>
    <col min="3584" max="3584" width="11.85546875" style="200" customWidth="1"/>
    <col min="3585" max="3585" width="10.42578125" style="200" customWidth="1"/>
    <col min="3586" max="3587" width="11.85546875" style="200" customWidth="1"/>
    <col min="3588" max="3588" width="10.85546875" style="200" customWidth="1"/>
    <col min="3589" max="3589" width="11.85546875" style="200" customWidth="1"/>
    <col min="3590" max="3837" width="8.85546875" style="200"/>
    <col min="3838" max="3838" width="6.28515625" style="200" customWidth="1"/>
    <col min="3839" max="3839" width="37.7109375" style="200" customWidth="1"/>
    <col min="3840" max="3840" width="11.85546875" style="200" customWidth="1"/>
    <col min="3841" max="3841" width="10.42578125" style="200" customWidth="1"/>
    <col min="3842" max="3843" width="11.85546875" style="200" customWidth="1"/>
    <col min="3844" max="3844" width="10.85546875" style="200" customWidth="1"/>
    <col min="3845" max="3845" width="11.85546875" style="200" customWidth="1"/>
    <col min="3846" max="4093" width="8.85546875" style="200"/>
    <col min="4094" max="4094" width="6.28515625" style="200" customWidth="1"/>
    <col min="4095" max="4095" width="37.7109375" style="200" customWidth="1"/>
    <col min="4096" max="4096" width="11.85546875" style="200" customWidth="1"/>
    <col min="4097" max="4097" width="10.42578125" style="200" customWidth="1"/>
    <col min="4098" max="4099" width="11.85546875" style="200" customWidth="1"/>
    <col min="4100" max="4100" width="10.85546875" style="200" customWidth="1"/>
    <col min="4101" max="4101" width="11.85546875" style="200" customWidth="1"/>
    <col min="4102" max="4349" width="8.85546875" style="200"/>
    <col min="4350" max="4350" width="6.28515625" style="200" customWidth="1"/>
    <col min="4351" max="4351" width="37.7109375" style="200" customWidth="1"/>
    <col min="4352" max="4352" width="11.85546875" style="200" customWidth="1"/>
    <col min="4353" max="4353" width="10.42578125" style="200" customWidth="1"/>
    <col min="4354" max="4355" width="11.85546875" style="200" customWidth="1"/>
    <col min="4356" max="4356" width="10.85546875" style="200" customWidth="1"/>
    <col min="4357" max="4357" width="11.85546875" style="200" customWidth="1"/>
    <col min="4358" max="4605" width="8.85546875" style="200"/>
    <col min="4606" max="4606" width="6.28515625" style="200" customWidth="1"/>
    <col min="4607" max="4607" width="37.7109375" style="200" customWidth="1"/>
    <col min="4608" max="4608" width="11.85546875" style="200" customWidth="1"/>
    <col min="4609" max="4609" width="10.42578125" style="200" customWidth="1"/>
    <col min="4610" max="4611" width="11.85546875" style="200" customWidth="1"/>
    <col min="4612" max="4612" width="10.85546875" style="200" customWidth="1"/>
    <col min="4613" max="4613" width="11.85546875" style="200" customWidth="1"/>
    <col min="4614" max="4861" width="8.85546875" style="200"/>
    <col min="4862" max="4862" width="6.28515625" style="200" customWidth="1"/>
    <col min="4863" max="4863" width="37.7109375" style="200" customWidth="1"/>
    <col min="4864" max="4864" width="11.85546875" style="200" customWidth="1"/>
    <col min="4865" max="4865" width="10.42578125" style="200" customWidth="1"/>
    <col min="4866" max="4867" width="11.85546875" style="200" customWidth="1"/>
    <col min="4868" max="4868" width="10.85546875" style="200" customWidth="1"/>
    <col min="4869" max="4869" width="11.85546875" style="200" customWidth="1"/>
    <col min="4870" max="5117" width="8.85546875" style="200"/>
    <col min="5118" max="5118" width="6.28515625" style="200" customWidth="1"/>
    <col min="5119" max="5119" width="37.7109375" style="200" customWidth="1"/>
    <col min="5120" max="5120" width="11.85546875" style="200" customWidth="1"/>
    <col min="5121" max="5121" width="10.42578125" style="200" customWidth="1"/>
    <col min="5122" max="5123" width="11.85546875" style="200" customWidth="1"/>
    <col min="5124" max="5124" width="10.85546875" style="200" customWidth="1"/>
    <col min="5125" max="5125" width="11.85546875" style="200" customWidth="1"/>
    <col min="5126" max="5373" width="8.85546875" style="200"/>
    <col min="5374" max="5374" width="6.28515625" style="200" customWidth="1"/>
    <col min="5375" max="5375" width="37.7109375" style="200" customWidth="1"/>
    <col min="5376" max="5376" width="11.85546875" style="200" customWidth="1"/>
    <col min="5377" max="5377" width="10.42578125" style="200" customWidth="1"/>
    <col min="5378" max="5379" width="11.85546875" style="200" customWidth="1"/>
    <col min="5380" max="5380" width="10.85546875" style="200" customWidth="1"/>
    <col min="5381" max="5381" width="11.85546875" style="200" customWidth="1"/>
    <col min="5382" max="5629" width="8.85546875" style="200"/>
    <col min="5630" max="5630" width="6.28515625" style="200" customWidth="1"/>
    <col min="5631" max="5631" width="37.7109375" style="200" customWidth="1"/>
    <col min="5632" max="5632" width="11.85546875" style="200" customWidth="1"/>
    <col min="5633" max="5633" width="10.42578125" style="200" customWidth="1"/>
    <col min="5634" max="5635" width="11.85546875" style="200" customWidth="1"/>
    <col min="5636" max="5636" width="10.85546875" style="200" customWidth="1"/>
    <col min="5637" max="5637" width="11.85546875" style="200" customWidth="1"/>
    <col min="5638" max="5885" width="8.85546875" style="200"/>
    <col min="5886" max="5886" width="6.28515625" style="200" customWidth="1"/>
    <col min="5887" max="5887" width="37.7109375" style="200" customWidth="1"/>
    <col min="5888" max="5888" width="11.85546875" style="200" customWidth="1"/>
    <col min="5889" max="5889" width="10.42578125" style="200" customWidth="1"/>
    <col min="5890" max="5891" width="11.85546875" style="200" customWidth="1"/>
    <col min="5892" max="5892" width="10.85546875" style="200" customWidth="1"/>
    <col min="5893" max="5893" width="11.85546875" style="200" customWidth="1"/>
    <col min="5894" max="6141" width="8.85546875" style="200"/>
    <col min="6142" max="6142" width="6.28515625" style="200" customWidth="1"/>
    <col min="6143" max="6143" width="37.7109375" style="200" customWidth="1"/>
    <col min="6144" max="6144" width="11.85546875" style="200" customWidth="1"/>
    <col min="6145" max="6145" width="10.42578125" style="200" customWidth="1"/>
    <col min="6146" max="6147" width="11.85546875" style="200" customWidth="1"/>
    <col min="6148" max="6148" width="10.85546875" style="200" customWidth="1"/>
    <col min="6149" max="6149" width="11.85546875" style="200" customWidth="1"/>
    <col min="6150" max="6397" width="8.85546875" style="200"/>
    <col min="6398" max="6398" width="6.28515625" style="200" customWidth="1"/>
    <col min="6399" max="6399" width="37.7109375" style="200" customWidth="1"/>
    <col min="6400" max="6400" width="11.85546875" style="200" customWidth="1"/>
    <col min="6401" max="6401" width="10.42578125" style="200" customWidth="1"/>
    <col min="6402" max="6403" width="11.85546875" style="200" customWidth="1"/>
    <col min="6404" max="6404" width="10.85546875" style="200" customWidth="1"/>
    <col min="6405" max="6405" width="11.85546875" style="200" customWidth="1"/>
    <col min="6406" max="6653" width="8.85546875" style="200"/>
    <col min="6654" max="6654" width="6.28515625" style="200" customWidth="1"/>
    <col min="6655" max="6655" width="37.7109375" style="200" customWidth="1"/>
    <col min="6656" max="6656" width="11.85546875" style="200" customWidth="1"/>
    <col min="6657" max="6657" width="10.42578125" style="200" customWidth="1"/>
    <col min="6658" max="6659" width="11.85546875" style="200" customWidth="1"/>
    <col min="6660" max="6660" width="10.85546875" style="200" customWidth="1"/>
    <col min="6661" max="6661" width="11.85546875" style="200" customWidth="1"/>
    <col min="6662" max="6909" width="8.85546875" style="200"/>
    <col min="6910" max="6910" width="6.28515625" style="200" customWidth="1"/>
    <col min="6911" max="6911" width="37.7109375" style="200" customWidth="1"/>
    <col min="6912" max="6912" width="11.85546875" style="200" customWidth="1"/>
    <col min="6913" max="6913" width="10.42578125" style="200" customWidth="1"/>
    <col min="6914" max="6915" width="11.85546875" style="200" customWidth="1"/>
    <col min="6916" max="6916" width="10.85546875" style="200" customWidth="1"/>
    <col min="6917" max="6917" width="11.85546875" style="200" customWidth="1"/>
    <col min="6918" max="7165" width="8.85546875" style="200"/>
    <col min="7166" max="7166" width="6.28515625" style="200" customWidth="1"/>
    <col min="7167" max="7167" width="37.7109375" style="200" customWidth="1"/>
    <col min="7168" max="7168" width="11.85546875" style="200" customWidth="1"/>
    <col min="7169" max="7169" width="10.42578125" style="200" customWidth="1"/>
    <col min="7170" max="7171" width="11.85546875" style="200" customWidth="1"/>
    <col min="7172" max="7172" width="10.85546875" style="200" customWidth="1"/>
    <col min="7173" max="7173" width="11.85546875" style="200" customWidth="1"/>
    <col min="7174" max="7421" width="8.85546875" style="200"/>
    <col min="7422" max="7422" width="6.28515625" style="200" customWidth="1"/>
    <col min="7423" max="7423" width="37.7109375" style="200" customWidth="1"/>
    <col min="7424" max="7424" width="11.85546875" style="200" customWidth="1"/>
    <col min="7425" max="7425" width="10.42578125" style="200" customWidth="1"/>
    <col min="7426" max="7427" width="11.85546875" style="200" customWidth="1"/>
    <col min="7428" max="7428" width="10.85546875" style="200" customWidth="1"/>
    <col min="7429" max="7429" width="11.85546875" style="200" customWidth="1"/>
    <col min="7430" max="7677" width="8.85546875" style="200"/>
    <col min="7678" max="7678" width="6.28515625" style="200" customWidth="1"/>
    <col min="7679" max="7679" width="37.7109375" style="200" customWidth="1"/>
    <col min="7680" max="7680" width="11.85546875" style="200" customWidth="1"/>
    <col min="7681" max="7681" width="10.42578125" style="200" customWidth="1"/>
    <col min="7682" max="7683" width="11.85546875" style="200" customWidth="1"/>
    <col min="7684" max="7684" width="10.85546875" style="200" customWidth="1"/>
    <col min="7685" max="7685" width="11.85546875" style="200" customWidth="1"/>
    <col min="7686" max="7933" width="8.85546875" style="200"/>
    <col min="7934" max="7934" width="6.28515625" style="200" customWidth="1"/>
    <col min="7935" max="7935" width="37.7109375" style="200" customWidth="1"/>
    <col min="7936" max="7936" width="11.85546875" style="200" customWidth="1"/>
    <col min="7937" max="7937" width="10.42578125" style="200" customWidth="1"/>
    <col min="7938" max="7939" width="11.85546875" style="200" customWidth="1"/>
    <col min="7940" max="7940" width="10.85546875" style="200" customWidth="1"/>
    <col min="7941" max="7941" width="11.85546875" style="200" customWidth="1"/>
    <col min="7942" max="8189" width="8.85546875" style="200"/>
    <col min="8190" max="8190" width="6.28515625" style="200" customWidth="1"/>
    <col min="8191" max="8191" width="37.7109375" style="200" customWidth="1"/>
    <col min="8192" max="8192" width="11.85546875" style="200" customWidth="1"/>
    <col min="8193" max="8193" width="10.42578125" style="200" customWidth="1"/>
    <col min="8194" max="8195" width="11.85546875" style="200" customWidth="1"/>
    <col min="8196" max="8196" width="10.85546875" style="200" customWidth="1"/>
    <col min="8197" max="8197" width="11.85546875" style="200" customWidth="1"/>
    <col min="8198" max="8445" width="8.85546875" style="200"/>
    <col min="8446" max="8446" width="6.28515625" style="200" customWidth="1"/>
    <col min="8447" max="8447" width="37.7109375" style="200" customWidth="1"/>
    <col min="8448" max="8448" width="11.85546875" style="200" customWidth="1"/>
    <col min="8449" max="8449" width="10.42578125" style="200" customWidth="1"/>
    <col min="8450" max="8451" width="11.85546875" style="200" customWidth="1"/>
    <col min="8452" max="8452" width="10.85546875" style="200" customWidth="1"/>
    <col min="8453" max="8453" width="11.85546875" style="200" customWidth="1"/>
    <col min="8454" max="8701" width="8.85546875" style="200"/>
    <col min="8702" max="8702" width="6.28515625" style="200" customWidth="1"/>
    <col min="8703" max="8703" width="37.7109375" style="200" customWidth="1"/>
    <col min="8704" max="8704" width="11.85546875" style="200" customWidth="1"/>
    <col min="8705" max="8705" width="10.42578125" style="200" customWidth="1"/>
    <col min="8706" max="8707" width="11.85546875" style="200" customWidth="1"/>
    <col min="8708" max="8708" width="10.85546875" style="200" customWidth="1"/>
    <col min="8709" max="8709" width="11.85546875" style="200" customWidth="1"/>
    <col min="8710" max="8957" width="8.85546875" style="200"/>
    <col min="8958" max="8958" width="6.28515625" style="200" customWidth="1"/>
    <col min="8959" max="8959" width="37.7109375" style="200" customWidth="1"/>
    <col min="8960" max="8960" width="11.85546875" style="200" customWidth="1"/>
    <col min="8961" max="8961" width="10.42578125" style="200" customWidth="1"/>
    <col min="8962" max="8963" width="11.85546875" style="200" customWidth="1"/>
    <col min="8964" max="8964" width="10.85546875" style="200" customWidth="1"/>
    <col min="8965" max="8965" width="11.85546875" style="200" customWidth="1"/>
    <col min="8966" max="9213" width="8.85546875" style="200"/>
    <col min="9214" max="9214" width="6.28515625" style="200" customWidth="1"/>
    <col min="9215" max="9215" width="37.7109375" style="200" customWidth="1"/>
    <col min="9216" max="9216" width="11.85546875" style="200" customWidth="1"/>
    <col min="9217" max="9217" width="10.42578125" style="200" customWidth="1"/>
    <col min="9218" max="9219" width="11.85546875" style="200" customWidth="1"/>
    <col min="9220" max="9220" width="10.85546875" style="200" customWidth="1"/>
    <col min="9221" max="9221" width="11.85546875" style="200" customWidth="1"/>
    <col min="9222" max="9469" width="8.85546875" style="200"/>
    <col min="9470" max="9470" width="6.28515625" style="200" customWidth="1"/>
    <col min="9471" max="9471" width="37.7109375" style="200" customWidth="1"/>
    <col min="9472" max="9472" width="11.85546875" style="200" customWidth="1"/>
    <col min="9473" max="9473" width="10.42578125" style="200" customWidth="1"/>
    <col min="9474" max="9475" width="11.85546875" style="200" customWidth="1"/>
    <col min="9476" max="9476" width="10.85546875" style="200" customWidth="1"/>
    <col min="9477" max="9477" width="11.85546875" style="200" customWidth="1"/>
    <col min="9478" max="9725" width="8.85546875" style="200"/>
    <col min="9726" max="9726" width="6.28515625" style="200" customWidth="1"/>
    <col min="9727" max="9727" width="37.7109375" style="200" customWidth="1"/>
    <col min="9728" max="9728" width="11.85546875" style="200" customWidth="1"/>
    <col min="9729" max="9729" width="10.42578125" style="200" customWidth="1"/>
    <col min="9730" max="9731" width="11.85546875" style="200" customWidth="1"/>
    <col min="9732" max="9732" width="10.85546875" style="200" customWidth="1"/>
    <col min="9733" max="9733" width="11.85546875" style="200" customWidth="1"/>
    <col min="9734" max="9981" width="8.85546875" style="200"/>
    <col min="9982" max="9982" width="6.28515625" style="200" customWidth="1"/>
    <col min="9983" max="9983" width="37.7109375" style="200" customWidth="1"/>
    <col min="9984" max="9984" width="11.85546875" style="200" customWidth="1"/>
    <col min="9985" max="9985" width="10.42578125" style="200" customWidth="1"/>
    <col min="9986" max="9987" width="11.85546875" style="200" customWidth="1"/>
    <col min="9988" max="9988" width="10.85546875" style="200" customWidth="1"/>
    <col min="9989" max="9989" width="11.85546875" style="200" customWidth="1"/>
    <col min="9990" max="10237" width="8.85546875" style="200"/>
    <col min="10238" max="10238" width="6.28515625" style="200" customWidth="1"/>
    <col min="10239" max="10239" width="37.7109375" style="200" customWidth="1"/>
    <col min="10240" max="10240" width="11.85546875" style="200" customWidth="1"/>
    <col min="10241" max="10241" width="10.42578125" style="200" customWidth="1"/>
    <col min="10242" max="10243" width="11.85546875" style="200" customWidth="1"/>
    <col min="10244" max="10244" width="10.85546875" style="200" customWidth="1"/>
    <col min="10245" max="10245" width="11.85546875" style="200" customWidth="1"/>
    <col min="10246" max="10493" width="8.85546875" style="200"/>
    <col min="10494" max="10494" width="6.28515625" style="200" customWidth="1"/>
    <col min="10495" max="10495" width="37.7109375" style="200" customWidth="1"/>
    <col min="10496" max="10496" width="11.85546875" style="200" customWidth="1"/>
    <col min="10497" max="10497" width="10.42578125" style="200" customWidth="1"/>
    <col min="10498" max="10499" width="11.85546875" style="200" customWidth="1"/>
    <col min="10500" max="10500" width="10.85546875" style="200" customWidth="1"/>
    <col min="10501" max="10501" width="11.85546875" style="200" customWidth="1"/>
    <col min="10502" max="10749" width="8.85546875" style="200"/>
    <col min="10750" max="10750" width="6.28515625" style="200" customWidth="1"/>
    <col min="10751" max="10751" width="37.7109375" style="200" customWidth="1"/>
    <col min="10752" max="10752" width="11.85546875" style="200" customWidth="1"/>
    <col min="10753" max="10753" width="10.42578125" style="200" customWidth="1"/>
    <col min="10754" max="10755" width="11.85546875" style="200" customWidth="1"/>
    <col min="10756" max="10756" width="10.85546875" style="200" customWidth="1"/>
    <col min="10757" max="10757" width="11.85546875" style="200" customWidth="1"/>
    <col min="10758" max="11005" width="8.85546875" style="200"/>
    <col min="11006" max="11006" width="6.28515625" style="200" customWidth="1"/>
    <col min="11007" max="11007" width="37.7109375" style="200" customWidth="1"/>
    <col min="11008" max="11008" width="11.85546875" style="200" customWidth="1"/>
    <col min="11009" max="11009" width="10.42578125" style="200" customWidth="1"/>
    <col min="11010" max="11011" width="11.85546875" style="200" customWidth="1"/>
    <col min="11012" max="11012" width="10.85546875" style="200" customWidth="1"/>
    <col min="11013" max="11013" width="11.85546875" style="200" customWidth="1"/>
    <col min="11014" max="11261" width="8.85546875" style="200"/>
    <col min="11262" max="11262" width="6.28515625" style="200" customWidth="1"/>
    <col min="11263" max="11263" width="37.7109375" style="200" customWidth="1"/>
    <col min="11264" max="11264" width="11.85546875" style="200" customWidth="1"/>
    <col min="11265" max="11265" width="10.42578125" style="200" customWidth="1"/>
    <col min="11266" max="11267" width="11.85546875" style="200" customWidth="1"/>
    <col min="11268" max="11268" width="10.85546875" style="200" customWidth="1"/>
    <col min="11269" max="11269" width="11.85546875" style="200" customWidth="1"/>
    <col min="11270" max="11517" width="8.85546875" style="200"/>
    <col min="11518" max="11518" width="6.28515625" style="200" customWidth="1"/>
    <col min="11519" max="11519" width="37.7109375" style="200" customWidth="1"/>
    <col min="11520" max="11520" width="11.85546875" style="200" customWidth="1"/>
    <col min="11521" max="11521" width="10.42578125" style="200" customWidth="1"/>
    <col min="11522" max="11523" width="11.85546875" style="200" customWidth="1"/>
    <col min="11524" max="11524" width="10.85546875" style="200" customWidth="1"/>
    <col min="11525" max="11525" width="11.85546875" style="200" customWidth="1"/>
    <col min="11526" max="11773" width="8.85546875" style="200"/>
    <col min="11774" max="11774" width="6.28515625" style="200" customWidth="1"/>
    <col min="11775" max="11775" width="37.7109375" style="200" customWidth="1"/>
    <col min="11776" max="11776" width="11.85546875" style="200" customWidth="1"/>
    <col min="11777" max="11777" width="10.42578125" style="200" customWidth="1"/>
    <col min="11778" max="11779" width="11.85546875" style="200" customWidth="1"/>
    <col min="11780" max="11780" width="10.85546875" style="200" customWidth="1"/>
    <col min="11781" max="11781" width="11.85546875" style="200" customWidth="1"/>
    <col min="11782" max="12029" width="8.85546875" style="200"/>
    <col min="12030" max="12030" width="6.28515625" style="200" customWidth="1"/>
    <col min="12031" max="12031" width="37.7109375" style="200" customWidth="1"/>
    <col min="12032" max="12032" width="11.85546875" style="200" customWidth="1"/>
    <col min="12033" max="12033" width="10.42578125" style="200" customWidth="1"/>
    <col min="12034" max="12035" width="11.85546875" style="200" customWidth="1"/>
    <col min="12036" max="12036" width="10.85546875" style="200" customWidth="1"/>
    <col min="12037" max="12037" width="11.85546875" style="200" customWidth="1"/>
    <col min="12038" max="12285" width="8.85546875" style="200"/>
    <col min="12286" max="12286" width="6.28515625" style="200" customWidth="1"/>
    <col min="12287" max="12287" width="37.7109375" style="200" customWidth="1"/>
    <col min="12288" max="12288" width="11.85546875" style="200" customWidth="1"/>
    <col min="12289" max="12289" width="10.42578125" style="200" customWidth="1"/>
    <col min="12290" max="12291" width="11.85546875" style="200" customWidth="1"/>
    <col min="12292" max="12292" width="10.85546875" style="200" customWidth="1"/>
    <col min="12293" max="12293" width="11.85546875" style="200" customWidth="1"/>
    <col min="12294" max="12541" width="8.85546875" style="200"/>
    <col min="12542" max="12542" width="6.28515625" style="200" customWidth="1"/>
    <col min="12543" max="12543" width="37.7109375" style="200" customWidth="1"/>
    <col min="12544" max="12544" width="11.85546875" style="200" customWidth="1"/>
    <col min="12545" max="12545" width="10.42578125" style="200" customWidth="1"/>
    <col min="12546" max="12547" width="11.85546875" style="200" customWidth="1"/>
    <col min="12548" max="12548" width="10.85546875" style="200" customWidth="1"/>
    <col min="12549" max="12549" width="11.85546875" style="200" customWidth="1"/>
    <col min="12550" max="12797" width="8.85546875" style="200"/>
    <col min="12798" max="12798" width="6.28515625" style="200" customWidth="1"/>
    <col min="12799" max="12799" width="37.7109375" style="200" customWidth="1"/>
    <col min="12800" max="12800" width="11.85546875" style="200" customWidth="1"/>
    <col min="12801" max="12801" width="10.42578125" style="200" customWidth="1"/>
    <col min="12802" max="12803" width="11.85546875" style="200" customWidth="1"/>
    <col min="12804" max="12804" width="10.85546875" style="200" customWidth="1"/>
    <col min="12805" max="12805" width="11.85546875" style="200" customWidth="1"/>
    <col min="12806" max="13053" width="8.85546875" style="200"/>
    <col min="13054" max="13054" width="6.28515625" style="200" customWidth="1"/>
    <col min="13055" max="13055" width="37.7109375" style="200" customWidth="1"/>
    <col min="13056" max="13056" width="11.85546875" style="200" customWidth="1"/>
    <col min="13057" max="13057" width="10.42578125" style="200" customWidth="1"/>
    <col min="13058" max="13059" width="11.85546875" style="200" customWidth="1"/>
    <col min="13060" max="13060" width="10.85546875" style="200" customWidth="1"/>
    <col min="13061" max="13061" width="11.85546875" style="200" customWidth="1"/>
    <col min="13062" max="13309" width="8.85546875" style="200"/>
    <col min="13310" max="13310" width="6.28515625" style="200" customWidth="1"/>
    <col min="13311" max="13311" width="37.7109375" style="200" customWidth="1"/>
    <col min="13312" max="13312" width="11.85546875" style="200" customWidth="1"/>
    <col min="13313" max="13313" width="10.42578125" style="200" customWidth="1"/>
    <col min="13314" max="13315" width="11.85546875" style="200" customWidth="1"/>
    <col min="13316" max="13316" width="10.85546875" style="200" customWidth="1"/>
    <col min="13317" max="13317" width="11.85546875" style="200" customWidth="1"/>
    <col min="13318" max="13565" width="8.85546875" style="200"/>
    <col min="13566" max="13566" width="6.28515625" style="200" customWidth="1"/>
    <col min="13567" max="13567" width="37.7109375" style="200" customWidth="1"/>
    <col min="13568" max="13568" width="11.85546875" style="200" customWidth="1"/>
    <col min="13569" max="13569" width="10.42578125" style="200" customWidth="1"/>
    <col min="13570" max="13571" width="11.85546875" style="200" customWidth="1"/>
    <col min="13572" max="13572" width="10.85546875" style="200" customWidth="1"/>
    <col min="13573" max="13573" width="11.85546875" style="200" customWidth="1"/>
    <col min="13574" max="13821" width="8.85546875" style="200"/>
    <col min="13822" max="13822" width="6.28515625" style="200" customWidth="1"/>
    <col min="13823" max="13823" width="37.7109375" style="200" customWidth="1"/>
    <col min="13824" max="13824" width="11.85546875" style="200" customWidth="1"/>
    <col min="13825" max="13825" width="10.42578125" style="200" customWidth="1"/>
    <col min="13826" max="13827" width="11.85546875" style="200" customWidth="1"/>
    <col min="13828" max="13828" width="10.85546875" style="200" customWidth="1"/>
    <col min="13829" max="13829" width="11.85546875" style="200" customWidth="1"/>
    <col min="13830" max="14077" width="8.85546875" style="200"/>
    <col min="14078" max="14078" width="6.28515625" style="200" customWidth="1"/>
    <col min="14079" max="14079" width="37.7109375" style="200" customWidth="1"/>
    <col min="14080" max="14080" width="11.85546875" style="200" customWidth="1"/>
    <col min="14081" max="14081" width="10.42578125" style="200" customWidth="1"/>
    <col min="14082" max="14083" width="11.85546875" style="200" customWidth="1"/>
    <col min="14084" max="14084" width="10.85546875" style="200" customWidth="1"/>
    <col min="14085" max="14085" width="11.85546875" style="200" customWidth="1"/>
    <col min="14086" max="14333" width="8.85546875" style="200"/>
    <col min="14334" max="14334" width="6.28515625" style="200" customWidth="1"/>
    <col min="14335" max="14335" width="37.7109375" style="200" customWidth="1"/>
    <col min="14336" max="14336" width="11.85546875" style="200" customWidth="1"/>
    <col min="14337" max="14337" width="10.42578125" style="200" customWidth="1"/>
    <col min="14338" max="14339" width="11.85546875" style="200" customWidth="1"/>
    <col min="14340" max="14340" width="10.85546875" style="200" customWidth="1"/>
    <col min="14341" max="14341" width="11.85546875" style="200" customWidth="1"/>
    <col min="14342" max="14589" width="8.85546875" style="200"/>
    <col min="14590" max="14590" width="6.28515625" style="200" customWidth="1"/>
    <col min="14591" max="14591" width="37.7109375" style="200" customWidth="1"/>
    <col min="14592" max="14592" width="11.85546875" style="200" customWidth="1"/>
    <col min="14593" max="14593" width="10.42578125" style="200" customWidth="1"/>
    <col min="14594" max="14595" width="11.85546875" style="200" customWidth="1"/>
    <col min="14596" max="14596" width="10.85546875" style="200" customWidth="1"/>
    <col min="14597" max="14597" width="11.85546875" style="200" customWidth="1"/>
    <col min="14598" max="14845" width="8.85546875" style="200"/>
    <col min="14846" max="14846" width="6.28515625" style="200" customWidth="1"/>
    <col min="14847" max="14847" width="37.7109375" style="200" customWidth="1"/>
    <col min="14848" max="14848" width="11.85546875" style="200" customWidth="1"/>
    <col min="14849" max="14849" width="10.42578125" style="200" customWidth="1"/>
    <col min="14850" max="14851" width="11.85546875" style="200" customWidth="1"/>
    <col min="14852" max="14852" width="10.85546875" style="200" customWidth="1"/>
    <col min="14853" max="14853" width="11.85546875" style="200" customWidth="1"/>
    <col min="14854" max="15101" width="8.85546875" style="200"/>
    <col min="15102" max="15102" width="6.28515625" style="200" customWidth="1"/>
    <col min="15103" max="15103" width="37.7109375" style="200" customWidth="1"/>
    <col min="15104" max="15104" width="11.85546875" style="200" customWidth="1"/>
    <col min="15105" max="15105" width="10.42578125" style="200" customWidth="1"/>
    <col min="15106" max="15107" width="11.85546875" style="200" customWidth="1"/>
    <col min="15108" max="15108" width="10.85546875" style="200" customWidth="1"/>
    <col min="15109" max="15109" width="11.85546875" style="200" customWidth="1"/>
    <col min="15110" max="15357" width="8.85546875" style="200"/>
    <col min="15358" max="15358" width="6.28515625" style="200" customWidth="1"/>
    <col min="15359" max="15359" width="37.7109375" style="200" customWidth="1"/>
    <col min="15360" max="15360" width="11.85546875" style="200" customWidth="1"/>
    <col min="15361" max="15361" width="10.42578125" style="200" customWidth="1"/>
    <col min="15362" max="15363" width="11.85546875" style="200" customWidth="1"/>
    <col min="15364" max="15364" width="10.85546875" style="200" customWidth="1"/>
    <col min="15365" max="15365" width="11.85546875" style="200" customWidth="1"/>
    <col min="15366" max="15613" width="8.85546875" style="200"/>
    <col min="15614" max="15614" width="6.28515625" style="200" customWidth="1"/>
    <col min="15615" max="15615" width="37.7109375" style="200" customWidth="1"/>
    <col min="15616" max="15616" width="11.85546875" style="200" customWidth="1"/>
    <col min="15617" max="15617" width="10.42578125" style="200" customWidth="1"/>
    <col min="15618" max="15619" width="11.85546875" style="200" customWidth="1"/>
    <col min="15620" max="15620" width="10.85546875" style="200" customWidth="1"/>
    <col min="15621" max="15621" width="11.85546875" style="200" customWidth="1"/>
    <col min="15622" max="15869" width="8.85546875" style="200"/>
    <col min="15870" max="15870" width="6.28515625" style="200" customWidth="1"/>
    <col min="15871" max="15871" width="37.7109375" style="200" customWidth="1"/>
    <col min="15872" max="15872" width="11.85546875" style="200" customWidth="1"/>
    <col min="15873" max="15873" width="10.42578125" style="200" customWidth="1"/>
    <col min="15874" max="15875" width="11.85546875" style="200" customWidth="1"/>
    <col min="15876" max="15876" width="10.85546875" style="200" customWidth="1"/>
    <col min="15877" max="15877" width="11.85546875" style="200" customWidth="1"/>
    <col min="15878" max="16125" width="8.85546875" style="200"/>
    <col min="16126" max="16126" width="6.28515625" style="200" customWidth="1"/>
    <col min="16127" max="16127" width="37.7109375" style="200" customWidth="1"/>
    <col min="16128" max="16128" width="11.85546875" style="200" customWidth="1"/>
    <col min="16129" max="16129" width="10.42578125" style="200" customWidth="1"/>
    <col min="16130" max="16131" width="11.85546875" style="200" customWidth="1"/>
    <col min="16132" max="16132" width="10.85546875" style="200" customWidth="1"/>
    <col min="16133" max="16133" width="11.85546875" style="200" customWidth="1"/>
    <col min="16134" max="16384" width="8.85546875" style="200"/>
  </cols>
  <sheetData>
    <row r="1" spans="1:5" s="193" customFormat="1" ht="11.25" customHeight="1" x14ac:dyDescent="0.25">
      <c r="A1" s="565"/>
      <c r="B1" s="565"/>
      <c r="C1" s="565"/>
      <c r="D1" s="565"/>
      <c r="E1" s="565"/>
    </row>
    <row r="2" spans="1:5" s="193" customFormat="1" ht="39" customHeight="1" x14ac:dyDescent="0.25">
      <c r="A2" s="566" t="s">
        <v>698</v>
      </c>
      <c r="B2" s="567"/>
      <c r="C2" s="567"/>
      <c r="D2" s="567"/>
      <c r="E2" s="567"/>
    </row>
    <row r="3" spans="1:5" s="193" customFormat="1" ht="34.5" customHeight="1" thickBot="1" x14ac:dyDescent="0.3">
      <c r="A3" s="194"/>
      <c r="B3" s="195"/>
      <c r="C3" s="194"/>
      <c r="D3" s="194"/>
      <c r="E3" s="196" t="s">
        <v>367</v>
      </c>
    </row>
    <row r="4" spans="1:5" ht="52.5" customHeight="1" thickBot="1" x14ac:dyDescent="0.25">
      <c r="A4" s="568" t="s">
        <v>368</v>
      </c>
      <c r="B4" s="569"/>
      <c r="C4" s="197" t="s">
        <v>369</v>
      </c>
      <c r="D4" s="198" t="s">
        <v>370</v>
      </c>
      <c r="E4" s="199" t="s">
        <v>371</v>
      </c>
    </row>
    <row r="5" spans="1:5" s="204" customFormat="1" ht="15.95" customHeight="1" thickBot="1" x14ac:dyDescent="0.3">
      <c r="A5" s="201" t="s">
        <v>1</v>
      </c>
      <c r="B5" s="202" t="s">
        <v>372</v>
      </c>
      <c r="C5" s="203">
        <f t="shared" ref="C5" si="0">SUM(C6:C9)</f>
        <v>26683627</v>
      </c>
      <c r="D5" s="203">
        <f t="shared" ref="D5:E5" si="1">SUM(D6:D9)</f>
        <v>0</v>
      </c>
      <c r="E5" s="203">
        <f t="shared" si="1"/>
        <v>34587921</v>
      </c>
    </row>
    <row r="6" spans="1:5" x14ac:dyDescent="0.2">
      <c r="A6" s="205" t="s">
        <v>6</v>
      </c>
      <c r="B6" s="206" t="s">
        <v>373</v>
      </c>
      <c r="C6" s="207"/>
      <c r="D6" s="208"/>
      <c r="E6" s="207"/>
    </row>
    <row r="7" spans="1:5" x14ac:dyDescent="0.2">
      <c r="A7" s="209" t="s">
        <v>12</v>
      </c>
      <c r="B7" s="210" t="s">
        <v>374</v>
      </c>
      <c r="C7" s="211">
        <v>26683627</v>
      </c>
      <c r="D7" s="212">
        <v>0</v>
      </c>
      <c r="E7" s="211">
        <v>34587921</v>
      </c>
    </row>
    <row r="8" spans="1:5" x14ac:dyDescent="0.2">
      <c r="A8" s="209" t="s">
        <v>14</v>
      </c>
      <c r="B8" s="210" t="s">
        <v>375</v>
      </c>
      <c r="C8" s="211"/>
      <c r="D8" s="213"/>
      <c r="E8" s="211"/>
    </row>
    <row r="9" spans="1:5" ht="13.5" thickBot="1" x14ac:dyDescent="0.25">
      <c r="A9" s="214" t="s">
        <v>18</v>
      </c>
      <c r="B9" s="215" t="s">
        <v>376</v>
      </c>
      <c r="C9" s="216"/>
      <c r="D9" s="217"/>
      <c r="E9" s="216"/>
    </row>
    <row r="10" spans="1:5" ht="13.5" thickBot="1" x14ac:dyDescent="0.25">
      <c r="A10" s="218" t="s">
        <v>25</v>
      </c>
      <c r="B10" s="219" t="s">
        <v>377</v>
      </c>
      <c r="C10" s="220">
        <f t="shared" ref="C10" si="2">SUM(C11:C12)</f>
        <v>0</v>
      </c>
      <c r="D10" s="220">
        <f t="shared" ref="D10:E10" si="3">SUM(D11:D12)</f>
        <v>0</v>
      </c>
      <c r="E10" s="220">
        <f t="shared" si="3"/>
        <v>0</v>
      </c>
    </row>
    <row r="11" spans="1:5" x14ac:dyDescent="0.2">
      <c r="A11" s="221" t="s">
        <v>27</v>
      </c>
      <c r="B11" s="222" t="s">
        <v>378</v>
      </c>
      <c r="C11" s="223">
        <v>0</v>
      </c>
      <c r="D11" s="224">
        <v>0</v>
      </c>
      <c r="E11" s="223">
        <v>0</v>
      </c>
    </row>
    <row r="12" spans="1:5" ht="13.5" thickBot="1" x14ac:dyDescent="0.25">
      <c r="A12" s="214" t="s">
        <v>28</v>
      </c>
      <c r="B12" s="225" t="s">
        <v>379</v>
      </c>
      <c r="C12" s="226">
        <v>0</v>
      </c>
      <c r="D12" s="227"/>
      <c r="E12" s="226">
        <v>0</v>
      </c>
    </row>
    <row r="13" spans="1:5" ht="13.5" thickBot="1" x14ac:dyDescent="0.25">
      <c r="A13" s="218" t="s">
        <v>29</v>
      </c>
      <c r="B13" s="219" t="s">
        <v>380</v>
      </c>
      <c r="C13" s="228">
        <v>18818479</v>
      </c>
      <c r="D13" s="229">
        <v>0</v>
      </c>
      <c r="E13" s="228">
        <v>14267646</v>
      </c>
    </row>
    <row r="14" spans="1:5" s="231" customFormat="1" ht="15.95" customHeight="1" thickBot="1" x14ac:dyDescent="0.3">
      <c r="A14" s="201" t="s">
        <v>31</v>
      </c>
      <c r="B14" s="202" t="s">
        <v>381</v>
      </c>
      <c r="C14" s="230">
        <f t="shared" ref="C14" si="4">SUM(C15:C17)</f>
        <v>941419</v>
      </c>
      <c r="D14" s="230">
        <f t="shared" ref="D14:E14" si="5">SUM(D15:D17)</f>
        <v>0</v>
      </c>
      <c r="E14" s="230">
        <f t="shared" si="5"/>
        <v>1198119</v>
      </c>
    </row>
    <row r="15" spans="1:5" x14ac:dyDescent="0.2">
      <c r="A15" s="209" t="s">
        <v>218</v>
      </c>
      <c r="B15" s="210" t="s">
        <v>382</v>
      </c>
      <c r="C15" s="207">
        <v>597420</v>
      </c>
      <c r="D15" s="232">
        <v>0</v>
      </c>
      <c r="E15" s="207">
        <v>653641</v>
      </c>
    </row>
    <row r="16" spans="1:5" x14ac:dyDescent="0.2">
      <c r="A16" s="209" t="s">
        <v>219</v>
      </c>
      <c r="B16" s="210" t="s">
        <v>383</v>
      </c>
      <c r="C16" s="211"/>
      <c r="D16" s="213"/>
      <c r="E16" s="211"/>
    </row>
    <row r="17" spans="1:5" ht="13.5" thickBot="1" x14ac:dyDescent="0.25">
      <c r="A17" s="214" t="s">
        <v>220</v>
      </c>
      <c r="B17" s="215" t="s">
        <v>384</v>
      </c>
      <c r="C17" s="233">
        <v>343999</v>
      </c>
      <c r="D17" s="217">
        <v>0</v>
      </c>
      <c r="E17" s="233">
        <v>544478</v>
      </c>
    </row>
    <row r="18" spans="1:5" ht="13.5" thickBot="1" x14ac:dyDescent="0.25">
      <c r="A18" s="234" t="s">
        <v>223</v>
      </c>
      <c r="B18" s="202" t="s">
        <v>385</v>
      </c>
      <c r="C18" s="235">
        <v>1878373</v>
      </c>
      <c r="D18" s="236">
        <v>0</v>
      </c>
      <c r="E18" s="235">
        <v>1134933</v>
      </c>
    </row>
    <row r="19" spans="1:5" ht="13.5" thickBot="1" x14ac:dyDescent="0.25">
      <c r="A19" s="218" t="s">
        <v>226</v>
      </c>
      <c r="B19" s="202" t="s">
        <v>386</v>
      </c>
      <c r="C19" s="235">
        <v>0</v>
      </c>
      <c r="D19" s="236">
        <v>0</v>
      </c>
      <c r="E19" s="235">
        <v>0</v>
      </c>
    </row>
    <row r="20" spans="1:5" s="239" customFormat="1" ht="27" customHeight="1" thickBot="1" x14ac:dyDescent="0.3">
      <c r="A20" s="201" t="s">
        <v>229</v>
      </c>
      <c r="B20" s="237" t="s">
        <v>387</v>
      </c>
      <c r="C20" s="238">
        <f t="shared" ref="C20" si="6">C19+C18+C14+C13+C5+C10</f>
        <v>48321898</v>
      </c>
      <c r="D20" s="238">
        <f t="shared" ref="D20:E20" si="7">D19+D18+D14+D13+D5+D10</f>
        <v>0</v>
      </c>
      <c r="E20" s="238">
        <f t="shared" si="7"/>
        <v>51188619</v>
      </c>
    </row>
    <row r="21" spans="1:5" ht="30" customHeight="1" thickBot="1" x14ac:dyDescent="0.25">
      <c r="A21" s="568" t="s">
        <v>388</v>
      </c>
      <c r="B21" s="570"/>
      <c r="C21" s="199" t="s">
        <v>369</v>
      </c>
      <c r="D21" s="198" t="s">
        <v>370</v>
      </c>
      <c r="E21" s="199" t="s">
        <v>371</v>
      </c>
    </row>
    <row r="22" spans="1:5" s="231" customFormat="1" ht="15.95" customHeight="1" thickBot="1" x14ac:dyDescent="0.3">
      <c r="A22" s="240" t="s">
        <v>232</v>
      </c>
      <c r="B22" s="241" t="s">
        <v>389</v>
      </c>
      <c r="C22" s="238">
        <f t="shared" ref="C22" si="8">SUM(C23:C28)</f>
        <v>27801727</v>
      </c>
      <c r="D22" s="242">
        <f t="shared" ref="D22:E22" si="9">SUM(D23:D28)</f>
        <v>0</v>
      </c>
      <c r="E22" s="238">
        <f t="shared" si="9"/>
        <v>33687371</v>
      </c>
    </row>
    <row r="23" spans="1:5" x14ac:dyDescent="0.2">
      <c r="A23" s="243" t="s">
        <v>235</v>
      </c>
      <c r="B23" s="244" t="s">
        <v>390</v>
      </c>
      <c r="C23" s="245">
        <v>105537855</v>
      </c>
      <c r="D23" s="232">
        <v>0</v>
      </c>
      <c r="E23" s="245">
        <v>105537855</v>
      </c>
    </row>
    <row r="24" spans="1:5" x14ac:dyDescent="0.2">
      <c r="A24" s="243" t="s">
        <v>238</v>
      </c>
      <c r="B24" s="244" t="s">
        <v>391</v>
      </c>
      <c r="C24" s="246">
        <v>0</v>
      </c>
      <c r="D24" s="213">
        <v>0</v>
      </c>
      <c r="E24" s="246">
        <v>0</v>
      </c>
    </row>
    <row r="25" spans="1:5" x14ac:dyDescent="0.2">
      <c r="A25" s="243" t="s">
        <v>241</v>
      </c>
      <c r="B25" s="244" t="s">
        <v>392</v>
      </c>
      <c r="C25" s="246">
        <v>6185883</v>
      </c>
      <c r="D25" s="213">
        <v>0</v>
      </c>
      <c r="E25" s="246">
        <v>6185883</v>
      </c>
    </row>
    <row r="26" spans="1:5" x14ac:dyDescent="0.2">
      <c r="A26" s="243" t="s">
        <v>244</v>
      </c>
      <c r="B26" s="244" t="s">
        <v>393</v>
      </c>
      <c r="C26" s="246">
        <v>-79358469</v>
      </c>
      <c r="D26" s="213">
        <v>0</v>
      </c>
      <c r="E26" s="246">
        <v>-83922011</v>
      </c>
    </row>
    <row r="27" spans="1:5" x14ac:dyDescent="0.2">
      <c r="A27" s="243" t="s">
        <v>246</v>
      </c>
      <c r="B27" s="244" t="s">
        <v>394</v>
      </c>
      <c r="C27" s="226">
        <v>0</v>
      </c>
      <c r="D27" s="217">
        <v>0</v>
      </c>
      <c r="E27" s="226">
        <v>0</v>
      </c>
    </row>
    <row r="28" spans="1:5" ht="13.5" thickBot="1" x14ac:dyDescent="0.25">
      <c r="A28" s="243" t="s">
        <v>249</v>
      </c>
      <c r="B28" s="247" t="s">
        <v>395</v>
      </c>
      <c r="C28" s="248">
        <v>-4563542</v>
      </c>
      <c r="D28" s="249">
        <v>0</v>
      </c>
      <c r="E28" s="248">
        <v>5885644</v>
      </c>
    </row>
    <row r="29" spans="1:5" s="231" customFormat="1" ht="15.95" customHeight="1" thickBot="1" x14ac:dyDescent="0.3">
      <c r="A29" s="240" t="s">
        <v>252</v>
      </c>
      <c r="B29" s="241" t="s">
        <v>396</v>
      </c>
      <c r="C29" s="238">
        <f t="shared" ref="C29" si="10">SUM(C30:C32)</f>
        <v>3386718</v>
      </c>
      <c r="D29" s="242">
        <f t="shared" ref="D29:E29" si="11">SUM(D30:D32)</f>
        <v>0</v>
      </c>
      <c r="E29" s="238">
        <f t="shared" si="11"/>
        <v>790814</v>
      </c>
    </row>
    <row r="30" spans="1:5" x14ac:dyDescent="0.2">
      <c r="A30" s="243" t="s">
        <v>255</v>
      </c>
      <c r="B30" s="244" t="s">
        <v>397</v>
      </c>
      <c r="C30" s="245">
        <v>50872</v>
      </c>
      <c r="D30" s="232">
        <v>0</v>
      </c>
      <c r="E30" s="245">
        <v>186107</v>
      </c>
    </row>
    <row r="31" spans="1:5" x14ac:dyDescent="0.2">
      <c r="A31" s="243" t="s">
        <v>284</v>
      </c>
      <c r="B31" s="244" t="s">
        <v>398</v>
      </c>
      <c r="C31" s="246">
        <v>2857377</v>
      </c>
      <c r="D31" s="213">
        <v>0</v>
      </c>
      <c r="E31" s="246">
        <v>262507</v>
      </c>
    </row>
    <row r="32" spans="1:5" ht="13.5" thickBot="1" x14ac:dyDescent="0.25">
      <c r="A32" s="243" t="s">
        <v>287</v>
      </c>
      <c r="B32" s="244" t="s">
        <v>399</v>
      </c>
      <c r="C32" s="246">
        <v>478469</v>
      </c>
      <c r="D32" s="213">
        <v>0</v>
      </c>
      <c r="E32" s="246">
        <v>342200</v>
      </c>
    </row>
    <row r="33" spans="1:5" ht="13.5" thickBot="1" x14ac:dyDescent="0.25">
      <c r="A33" s="250" t="s">
        <v>288</v>
      </c>
      <c r="B33" s="219" t="s">
        <v>400</v>
      </c>
      <c r="C33" s="228"/>
      <c r="D33" s="236">
        <v>0</v>
      </c>
      <c r="E33" s="228"/>
    </row>
    <row r="34" spans="1:5" ht="13.5" thickBot="1" x14ac:dyDescent="0.25">
      <c r="A34" s="250" t="s">
        <v>291</v>
      </c>
      <c r="B34" s="219" t="s">
        <v>401</v>
      </c>
      <c r="C34" s="251">
        <v>17133453</v>
      </c>
      <c r="D34" s="252">
        <v>0</v>
      </c>
      <c r="E34" s="251">
        <v>16710434</v>
      </c>
    </row>
    <row r="35" spans="1:5" s="254" customFormat="1" ht="16.5" thickBot="1" x14ac:dyDescent="0.3">
      <c r="A35" s="240">
        <v>30</v>
      </c>
      <c r="B35" s="253" t="s">
        <v>402</v>
      </c>
      <c r="C35" s="238">
        <f t="shared" ref="C35" si="12">SUM(C34,C33,C29,C22)</f>
        <v>48321898</v>
      </c>
      <c r="D35" s="238">
        <f t="shared" ref="D35:E35" si="13">SUM(D34,D33,D29,D22)</f>
        <v>0</v>
      </c>
      <c r="E35" s="238">
        <f t="shared" si="13"/>
        <v>51188619</v>
      </c>
    </row>
    <row r="36" spans="1:5" x14ac:dyDescent="0.2">
      <c r="D36" s="257"/>
    </row>
    <row r="37" spans="1:5" x14ac:dyDescent="0.2">
      <c r="D37" s="257"/>
    </row>
    <row r="38" spans="1:5" x14ac:dyDescent="0.2">
      <c r="D38" s="257"/>
    </row>
    <row r="39" spans="1:5" x14ac:dyDescent="0.2">
      <c r="D39" s="257"/>
    </row>
    <row r="40" spans="1:5" x14ac:dyDescent="0.2">
      <c r="D40" s="257"/>
    </row>
    <row r="41" spans="1:5" x14ac:dyDescent="0.2">
      <c r="D41" s="257"/>
    </row>
    <row r="42" spans="1:5" x14ac:dyDescent="0.2">
      <c r="D42" s="257"/>
    </row>
    <row r="43" spans="1:5" x14ac:dyDescent="0.2">
      <c r="D43" s="257"/>
    </row>
    <row r="44" spans="1:5" x14ac:dyDescent="0.2">
      <c r="D44" s="257"/>
    </row>
    <row r="45" spans="1:5" x14ac:dyDescent="0.2">
      <c r="D45" s="257"/>
    </row>
    <row r="46" spans="1:5" x14ac:dyDescent="0.2">
      <c r="D46" s="257"/>
    </row>
    <row r="47" spans="1:5" x14ac:dyDescent="0.2">
      <c r="D47" s="257"/>
    </row>
    <row r="48" spans="1:5" x14ac:dyDescent="0.2">
      <c r="D48" s="257"/>
    </row>
    <row r="49" spans="4:4" x14ac:dyDescent="0.2">
      <c r="D49" s="257"/>
    </row>
    <row r="50" spans="4:4" x14ac:dyDescent="0.2">
      <c r="D50" s="257"/>
    </row>
    <row r="51" spans="4:4" x14ac:dyDescent="0.2">
      <c r="D51" s="257"/>
    </row>
  </sheetData>
  <mergeCells count="4">
    <mergeCell ref="A1:E1"/>
    <mergeCell ref="A2:E2"/>
    <mergeCell ref="A4:B4"/>
    <mergeCell ref="A21:B21"/>
  </mergeCells>
  <printOptions horizontalCentered="1"/>
  <pageMargins left="0.35433070866141736" right="0.43307086614173229" top="0.78740157480314965" bottom="0.78740157480314965" header="0.78740157480314965" footer="0.78740157480314965"/>
  <pageSetup paperSize="9" scale="90" orientation="portrait" r:id="rId1"/>
  <headerFooter alignWithMargins="0">
    <oddHeader xml:space="preserve">&amp;R&amp;"Times New Roman CE,Félkövér dőlt" 4. melléklet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6"/>
  <sheetViews>
    <sheetView zoomScaleNormal="100" workbookViewId="0">
      <pane ySplit="1" topLeftCell="A17" activePane="bottomLeft" state="frozen"/>
      <selection pane="bottomLeft" activeCell="A2" sqref="A2:XFD2"/>
    </sheetView>
  </sheetViews>
  <sheetFormatPr defaultRowHeight="12.75" x14ac:dyDescent="0.2"/>
  <cols>
    <col min="1" max="1" width="3" style="189" bestFit="1" customWidth="1"/>
    <col min="2" max="2" width="82" style="189" customWidth="1"/>
    <col min="3" max="5" width="14.5703125" style="189" customWidth="1"/>
    <col min="6" max="256" width="8.85546875" style="189"/>
    <col min="257" max="257" width="3" style="189" bestFit="1" customWidth="1"/>
    <col min="258" max="258" width="82" style="189" customWidth="1"/>
    <col min="259" max="261" width="19.140625" style="189" customWidth="1"/>
    <col min="262" max="512" width="8.85546875" style="189"/>
    <col min="513" max="513" width="3" style="189" bestFit="1" customWidth="1"/>
    <col min="514" max="514" width="82" style="189" customWidth="1"/>
    <col min="515" max="517" width="19.140625" style="189" customWidth="1"/>
    <col min="518" max="768" width="8.85546875" style="189"/>
    <col min="769" max="769" width="3" style="189" bestFit="1" customWidth="1"/>
    <col min="770" max="770" width="82" style="189" customWidth="1"/>
    <col min="771" max="773" width="19.140625" style="189" customWidth="1"/>
    <col min="774" max="1024" width="8.85546875" style="189"/>
    <col min="1025" max="1025" width="3" style="189" bestFit="1" customWidth="1"/>
    <col min="1026" max="1026" width="82" style="189" customWidth="1"/>
    <col min="1027" max="1029" width="19.140625" style="189" customWidth="1"/>
    <col min="1030" max="1280" width="8.85546875" style="189"/>
    <col min="1281" max="1281" width="3" style="189" bestFit="1" customWidth="1"/>
    <col min="1282" max="1282" width="82" style="189" customWidth="1"/>
    <col min="1283" max="1285" width="19.140625" style="189" customWidth="1"/>
    <col min="1286" max="1536" width="8.85546875" style="189"/>
    <col min="1537" max="1537" width="3" style="189" bestFit="1" customWidth="1"/>
    <col min="1538" max="1538" width="82" style="189" customWidth="1"/>
    <col min="1539" max="1541" width="19.140625" style="189" customWidth="1"/>
    <col min="1542" max="1792" width="8.85546875" style="189"/>
    <col min="1793" max="1793" width="3" style="189" bestFit="1" customWidth="1"/>
    <col min="1794" max="1794" width="82" style="189" customWidth="1"/>
    <col min="1795" max="1797" width="19.140625" style="189" customWidth="1"/>
    <col min="1798" max="2048" width="8.85546875" style="189"/>
    <col min="2049" max="2049" width="3" style="189" bestFit="1" customWidth="1"/>
    <col min="2050" max="2050" width="82" style="189" customWidth="1"/>
    <col min="2051" max="2053" width="19.140625" style="189" customWidth="1"/>
    <col min="2054" max="2304" width="8.85546875" style="189"/>
    <col min="2305" max="2305" width="3" style="189" bestFit="1" customWidth="1"/>
    <col min="2306" max="2306" width="82" style="189" customWidth="1"/>
    <col min="2307" max="2309" width="19.140625" style="189" customWidth="1"/>
    <col min="2310" max="2560" width="8.85546875" style="189"/>
    <col min="2561" max="2561" width="3" style="189" bestFit="1" customWidth="1"/>
    <col min="2562" max="2562" width="82" style="189" customWidth="1"/>
    <col min="2563" max="2565" width="19.140625" style="189" customWidth="1"/>
    <col min="2566" max="2816" width="8.85546875" style="189"/>
    <col min="2817" max="2817" width="3" style="189" bestFit="1" customWidth="1"/>
    <col min="2818" max="2818" width="82" style="189" customWidth="1"/>
    <col min="2819" max="2821" width="19.140625" style="189" customWidth="1"/>
    <col min="2822" max="3072" width="8.85546875" style="189"/>
    <col min="3073" max="3073" width="3" style="189" bestFit="1" customWidth="1"/>
    <col min="3074" max="3074" width="82" style="189" customWidth="1"/>
    <col min="3075" max="3077" width="19.140625" style="189" customWidth="1"/>
    <col min="3078" max="3328" width="8.85546875" style="189"/>
    <col min="3329" max="3329" width="3" style="189" bestFit="1" customWidth="1"/>
    <col min="3330" max="3330" width="82" style="189" customWidth="1"/>
    <col min="3331" max="3333" width="19.140625" style="189" customWidth="1"/>
    <col min="3334" max="3584" width="8.85546875" style="189"/>
    <col min="3585" max="3585" width="3" style="189" bestFit="1" customWidth="1"/>
    <col min="3586" max="3586" width="82" style="189" customWidth="1"/>
    <col min="3587" max="3589" width="19.140625" style="189" customWidth="1"/>
    <col min="3590" max="3840" width="8.85546875" style="189"/>
    <col min="3841" max="3841" width="3" style="189" bestFit="1" customWidth="1"/>
    <col min="3842" max="3842" width="82" style="189" customWidth="1"/>
    <col min="3843" max="3845" width="19.140625" style="189" customWidth="1"/>
    <col min="3846" max="4096" width="8.85546875" style="189"/>
    <col min="4097" max="4097" width="3" style="189" bestFit="1" customWidth="1"/>
    <col min="4098" max="4098" width="82" style="189" customWidth="1"/>
    <col min="4099" max="4101" width="19.140625" style="189" customWidth="1"/>
    <col min="4102" max="4352" width="8.85546875" style="189"/>
    <col min="4353" max="4353" width="3" style="189" bestFit="1" customWidth="1"/>
    <col min="4354" max="4354" width="82" style="189" customWidth="1"/>
    <col min="4355" max="4357" width="19.140625" style="189" customWidth="1"/>
    <col min="4358" max="4608" width="8.85546875" style="189"/>
    <col min="4609" max="4609" width="3" style="189" bestFit="1" customWidth="1"/>
    <col min="4610" max="4610" width="82" style="189" customWidth="1"/>
    <col min="4611" max="4613" width="19.140625" style="189" customWidth="1"/>
    <col min="4614" max="4864" width="8.85546875" style="189"/>
    <col min="4865" max="4865" width="3" style="189" bestFit="1" customWidth="1"/>
    <col min="4866" max="4866" width="82" style="189" customWidth="1"/>
    <col min="4867" max="4869" width="19.140625" style="189" customWidth="1"/>
    <col min="4870" max="5120" width="8.85546875" style="189"/>
    <col min="5121" max="5121" width="3" style="189" bestFit="1" customWidth="1"/>
    <col min="5122" max="5122" width="82" style="189" customWidth="1"/>
    <col min="5123" max="5125" width="19.140625" style="189" customWidth="1"/>
    <col min="5126" max="5376" width="8.85546875" style="189"/>
    <col min="5377" max="5377" width="3" style="189" bestFit="1" customWidth="1"/>
    <col min="5378" max="5378" width="82" style="189" customWidth="1"/>
    <col min="5379" max="5381" width="19.140625" style="189" customWidth="1"/>
    <col min="5382" max="5632" width="8.85546875" style="189"/>
    <col min="5633" max="5633" width="3" style="189" bestFit="1" customWidth="1"/>
    <col min="5634" max="5634" width="82" style="189" customWidth="1"/>
    <col min="5635" max="5637" width="19.140625" style="189" customWidth="1"/>
    <col min="5638" max="5888" width="8.85546875" style="189"/>
    <col min="5889" max="5889" width="3" style="189" bestFit="1" customWidth="1"/>
    <col min="5890" max="5890" width="82" style="189" customWidth="1"/>
    <col min="5891" max="5893" width="19.140625" style="189" customWidth="1"/>
    <col min="5894" max="6144" width="8.85546875" style="189"/>
    <col min="6145" max="6145" width="3" style="189" bestFit="1" customWidth="1"/>
    <col min="6146" max="6146" width="82" style="189" customWidth="1"/>
    <col min="6147" max="6149" width="19.140625" style="189" customWidth="1"/>
    <col min="6150" max="6400" width="8.85546875" style="189"/>
    <col min="6401" max="6401" width="3" style="189" bestFit="1" customWidth="1"/>
    <col min="6402" max="6402" width="82" style="189" customWidth="1"/>
    <col min="6403" max="6405" width="19.140625" style="189" customWidth="1"/>
    <col min="6406" max="6656" width="8.85546875" style="189"/>
    <col min="6657" max="6657" width="3" style="189" bestFit="1" customWidth="1"/>
    <col min="6658" max="6658" width="82" style="189" customWidth="1"/>
    <col min="6659" max="6661" width="19.140625" style="189" customWidth="1"/>
    <col min="6662" max="6912" width="8.85546875" style="189"/>
    <col min="6913" max="6913" width="3" style="189" bestFit="1" customWidth="1"/>
    <col min="6914" max="6914" width="82" style="189" customWidth="1"/>
    <col min="6915" max="6917" width="19.140625" style="189" customWidth="1"/>
    <col min="6918" max="7168" width="8.85546875" style="189"/>
    <col min="7169" max="7169" width="3" style="189" bestFit="1" customWidth="1"/>
    <col min="7170" max="7170" width="82" style="189" customWidth="1"/>
    <col min="7171" max="7173" width="19.140625" style="189" customWidth="1"/>
    <col min="7174" max="7424" width="8.85546875" style="189"/>
    <col min="7425" max="7425" width="3" style="189" bestFit="1" customWidth="1"/>
    <col min="7426" max="7426" width="82" style="189" customWidth="1"/>
    <col min="7427" max="7429" width="19.140625" style="189" customWidth="1"/>
    <col min="7430" max="7680" width="8.85546875" style="189"/>
    <col min="7681" max="7681" width="3" style="189" bestFit="1" customWidth="1"/>
    <col min="7682" max="7682" width="82" style="189" customWidth="1"/>
    <col min="7683" max="7685" width="19.140625" style="189" customWidth="1"/>
    <col min="7686" max="7936" width="8.85546875" style="189"/>
    <col min="7937" max="7937" width="3" style="189" bestFit="1" customWidth="1"/>
    <col min="7938" max="7938" width="82" style="189" customWidth="1"/>
    <col min="7939" max="7941" width="19.140625" style="189" customWidth="1"/>
    <col min="7942" max="8192" width="8.85546875" style="189"/>
    <col min="8193" max="8193" width="3" style="189" bestFit="1" customWidth="1"/>
    <col min="8194" max="8194" width="82" style="189" customWidth="1"/>
    <col min="8195" max="8197" width="19.140625" style="189" customWidth="1"/>
    <col min="8198" max="8448" width="8.85546875" style="189"/>
    <col min="8449" max="8449" width="3" style="189" bestFit="1" customWidth="1"/>
    <col min="8450" max="8450" width="82" style="189" customWidth="1"/>
    <col min="8451" max="8453" width="19.140625" style="189" customWidth="1"/>
    <col min="8454" max="8704" width="8.85546875" style="189"/>
    <col min="8705" max="8705" width="3" style="189" bestFit="1" customWidth="1"/>
    <col min="8706" max="8706" width="82" style="189" customWidth="1"/>
    <col min="8707" max="8709" width="19.140625" style="189" customWidth="1"/>
    <col min="8710" max="8960" width="8.85546875" style="189"/>
    <col min="8961" max="8961" width="3" style="189" bestFit="1" customWidth="1"/>
    <col min="8962" max="8962" width="82" style="189" customWidth="1"/>
    <col min="8963" max="8965" width="19.140625" style="189" customWidth="1"/>
    <col min="8966" max="9216" width="8.85546875" style="189"/>
    <col min="9217" max="9217" width="3" style="189" bestFit="1" customWidth="1"/>
    <col min="9218" max="9218" width="82" style="189" customWidth="1"/>
    <col min="9219" max="9221" width="19.140625" style="189" customWidth="1"/>
    <col min="9222" max="9472" width="8.85546875" style="189"/>
    <col min="9473" max="9473" width="3" style="189" bestFit="1" customWidth="1"/>
    <col min="9474" max="9474" width="82" style="189" customWidth="1"/>
    <col min="9475" max="9477" width="19.140625" style="189" customWidth="1"/>
    <col min="9478" max="9728" width="8.85546875" style="189"/>
    <col min="9729" max="9729" width="3" style="189" bestFit="1" customWidth="1"/>
    <col min="9730" max="9730" width="82" style="189" customWidth="1"/>
    <col min="9731" max="9733" width="19.140625" style="189" customWidth="1"/>
    <col min="9734" max="9984" width="8.85546875" style="189"/>
    <col min="9985" max="9985" width="3" style="189" bestFit="1" customWidth="1"/>
    <col min="9986" max="9986" width="82" style="189" customWidth="1"/>
    <col min="9987" max="9989" width="19.140625" style="189" customWidth="1"/>
    <col min="9990" max="10240" width="8.85546875" style="189"/>
    <col min="10241" max="10241" width="3" style="189" bestFit="1" customWidth="1"/>
    <col min="10242" max="10242" width="82" style="189" customWidth="1"/>
    <col min="10243" max="10245" width="19.140625" style="189" customWidth="1"/>
    <col min="10246" max="10496" width="8.85546875" style="189"/>
    <col min="10497" max="10497" width="3" style="189" bestFit="1" customWidth="1"/>
    <col min="10498" max="10498" width="82" style="189" customWidth="1"/>
    <col min="10499" max="10501" width="19.140625" style="189" customWidth="1"/>
    <col min="10502" max="10752" width="8.85546875" style="189"/>
    <col min="10753" max="10753" width="3" style="189" bestFit="1" customWidth="1"/>
    <col min="10754" max="10754" width="82" style="189" customWidth="1"/>
    <col min="10755" max="10757" width="19.140625" style="189" customWidth="1"/>
    <col min="10758" max="11008" width="8.85546875" style="189"/>
    <col min="11009" max="11009" width="3" style="189" bestFit="1" customWidth="1"/>
    <col min="11010" max="11010" width="82" style="189" customWidth="1"/>
    <col min="11011" max="11013" width="19.140625" style="189" customWidth="1"/>
    <col min="11014" max="11264" width="8.85546875" style="189"/>
    <col min="11265" max="11265" width="3" style="189" bestFit="1" customWidth="1"/>
    <col min="11266" max="11266" width="82" style="189" customWidth="1"/>
    <col min="11267" max="11269" width="19.140625" style="189" customWidth="1"/>
    <col min="11270" max="11520" width="8.85546875" style="189"/>
    <col min="11521" max="11521" width="3" style="189" bestFit="1" customWidth="1"/>
    <col min="11522" max="11522" width="82" style="189" customWidth="1"/>
    <col min="11523" max="11525" width="19.140625" style="189" customWidth="1"/>
    <col min="11526" max="11776" width="8.85546875" style="189"/>
    <col min="11777" max="11777" width="3" style="189" bestFit="1" customWidth="1"/>
    <col min="11778" max="11778" width="82" style="189" customWidth="1"/>
    <col min="11779" max="11781" width="19.140625" style="189" customWidth="1"/>
    <col min="11782" max="12032" width="8.85546875" style="189"/>
    <col min="12033" max="12033" width="3" style="189" bestFit="1" customWidth="1"/>
    <col min="12034" max="12034" width="82" style="189" customWidth="1"/>
    <col min="12035" max="12037" width="19.140625" style="189" customWidth="1"/>
    <col min="12038" max="12288" width="8.85546875" style="189"/>
    <col min="12289" max="12289" width="3" style="189" bestFit="1" customWidth="1"/>
    <col min="12290" max="12290" width="82" style="189" customWidth="1"/>
    <col min="12291" max="12293" width="19.140625" style="189" customWidth="1"/>
    <col min="12294" max="12544" width="8.85546875" style="189"/>
    <col min="12545" max="12545" width="3" style="189" bestFit="1" customWidth="1"/>
    <col min="12546" max="12546" width="82" style="189" customWidth="1"/>
    <col min="12547" max="12549" width="19.140625" style="189" customWidth="1"/>
    <col min="12550" max="12800" width="8.85546875" style="189"/>
    <col min="12801" max="12801" width="3" style="189" bestFit="1" customWidth="1"/>
    <col min="12802" max="12802" width="82" style="189" customWidth="1"/>
    <col min="12803" max="12805" width="19.140625" style="189" customWidth="1"/>
    <col min="12806" max="13056" width="8.85546875" style="189"/>
    <col min="13057" max="13057" width="3" style="189" bestFit="1" customWidth="1"/>
    <col min="13058" max="13058" width="82" style="189" customWidth="1"/>
    <col min="13059" max="13061" width="19.140625" style="189" customWidth="1"/>
    <col min="13062" max="13312" width="8.85546875" style="189"/>
    <col min="13313" max="13313" width="3" style="189" bestFit="1" customWidth="1"/>
    <col min="13314" max="13314" width="82" style="189" customWidth="1"/>
    <col min="13315" max="13317" width="19.140625" style="189" customWidth="1"/>
    <col min="13318" max="13568" width="8.85546875" style="189"/>
    <col min="13569" max="13569" width="3" style="189" bestFit="1" customWidth="1"/>
    <col min="13570" max="13570" width="82" style="189" customWidth="1"/>
    <col min="13571" max="13573" width="19.140625" style="189" customWidth="1"/>
    <col min="13574" max="13824" width="8.85546875" style="189"/>
    <col min="13825" max="13825" width="3" style="189" bestFit="1" customWidth="1"/>
    <col min="13826" max="13826" width="82" style="189" customWidth="1"/>
    <col min="13827" max="13829" width="19.140625" style="189" customWidth="1"/>
    <col min="13830" max="14080" width="8.85546875" style="189"/>
    <col min="14081" max="14081" width="3" style="189" bestFit="1" customWidth="1"/>
    <col min="14082" max="14082" width="82" style="189" customWidth="1"/>
    <col min="14083" max="14085" width="19.140625" style="189" customWidth="1"/>
    <col min="14086" max="14336" width="8.85546875" style="189"/>
    <col min="14337" max="14337" width="3" style="189" bestFit="1" customWidth="1"/>
    <col min="14338" max="14338" width="82" style="189" customWidth="1"/>
    <col min="14339" max="14341" width="19.140625" style="189" customWidth="1"/>
    <col min="14342" max="14592" width="8.85546875" style="189"/>
    <col min="14593" max="14593" width="3" style="189" bestFit="1" customWidth="1"/>
    <col min="14594" max="14594" width="82" style="189" customWidth="1"/>
    <col min="14595" max="14597" width="19.140625" style="189" customWidth="1"/>
    <col min="14598" max="14848" width="8.85546875" style="189"/>
    <col min="14849" max="14849" width="3" style="189" bestFit="1" customWidth="1"/>
    <col min="14850" max="14850" width="82" style="189" customWidth="1"/>
    <col min="14851" max="14853" width="19.140625" style="189" customWidth="1"/>
    <col min="14854" max="15104" width="8.85546875" style="189"/>
    <col min="15105" max="15105" width="3" style="189" bestFit="1" customWidth="1"/>
    <col min="15106" max="15106" width="82" style="189" customWidth="1"/>
    <col min="15107" max="15109" width="19.140625" style="189" customWidth="1"/>
    <col min="15110" max="15360" width="8.85546875" style="189"/>
    <col min="15361" max="15361" width="3" style="189" bestFit="1" customWidth="1"/>
    <col min="15362" max="15362" width="82" style="189" customWidth="1"/>
    <col min="15363" max="15365" width="19.140625" style="189" customWidth="1"/>
    <col min="15366" max="15616" width="8.85546875" style="189"/>
    <col min="15617" max="15617" width="3" style="189" bestFit="1" customWidth="1"/>
    <col min="15618" max="15618" width="82" style="189" customWidth="1"/>
    <col min="15619" max="15621" width="19.140625" style="189" customWidth="1"/>
    <col min="15622" max="15872" width="8.85546875" style="189"/>
    <col min="15873" max="15873" width="3" style="189" bestFit="1" customWidth="1"/>
    <col min="15874" max="15874" width="82" style="189" customWidth="1"/>
    <col min="15875" max="15877" width="19.140625" style="189" customWidth="1"/>
    <col min="15878" max="16128" width="8.85546875" style="189"/>
    <col min="16129" max="16129" width="3" style="189" bestFit="1" customWidth="1"/>
    <col min="16130" max="16130" width="82" style="189" customWidth="1"/>
    <col min="16131" max="16133" width="19.140625" style="189" customWidth="1"/>
    <col min="16134" max="16384" width="8.85546875" style="189"/>
  </cols>
  <sheetData>
    <row r="1" spans="1:5" ht="30" x14ac:dyDescent="0.2">
      <c r="A1" s="258" t="s">
        <v>403</v>
      </c>
      <c r="B1" s="259" t="s">
        <v>210</v>
      </c>
      <c r="C1" s="259" t="s">
        <v>369</v>
      </c>
      <c r="D1" s="259" t="s">
        <v>404</v>
      </c>
      <c r="E1" s="260" t="s">
        <v>405</v>
      </c>
    </row>
    <row r="2" spans="1:5" x14ac:dyDescent="0.2">
      <c r="A2" s="261" t="s">
        <v>329</v>
      </c>
      <c r="B2" s="262" t="s">
        <v>406</v>
      </c>
      <c r="C2" s="263">
        <v>0</v>
      </c>
      <c r="D2" s="264">
        <v>0</v>
      </c>
      <c r="E2" s="263">
        <v>0</v>
      </c>
    </row>
    <row r="3" spans="1:5" x14ac:dyDescent="0.2">
      <c r="A3" s="261" t="s">
        <v>331</v>
      </c>
      <c r="B3" s="262" t="s">
        <v>407</v>
      </c>
      <c r="C3" s="263">
        <v>93966050</v>
      </c>
      <c r="D3" s="264">
        <v>0</v>
      </c>
      <c r="E3" s="263">
        <v>105293576</v>
      </c>
    </row>
    <row r="4" spans="1:5" ht="13.5" thickBot="1" x14ac:dyDescent="0.25">
      <c r="A4" s="265" t="s">
        <v>333</v>
      </c>
      <c r="B4" s="266" t="s">
        <v>408</v>
      </c>
      <c r="C4" s="267">
        <v>0</v>
      </c>
      <c r="D4" s="268">
        <v>0</v>
      </c>
      <c r="E4" s="267">
        <v>0</v>
      </c>
    </row>
    <row r="5" spans="1:5" ht="13.5" thickBot="1" x14ac:dyDescent="0.25">
      <c r="A5" s="269" t="s">
        <v>335</v>
      </c>
      <c r="B5" s="270" t="s">
        <v>409</v>
      </c>
      <c r="C5" s="271">
        <f t="shared" ref="C5" si="0">SUM(C2:C4)</f>
        <v>93966050</v>
      </c>
      <c r="D5" s="271">
        <f t="shared" ref="D5:E5" si="1">SUM(D2:D4)</f>
        <v>0</v>
      </c>
      <c r="E5" s="271">
        <f t="shared" si="1"/>
        <v>105293576</v>
      </c>
    </row>
    <row r="6" spans="1:5" x14ac:dyDescent="0.2">
      <c r="A6" s="272" t="s">
        <v>337</v>
      </c>
      <c r="B6" s="273" t="s">
        <v>410</v>
      </c>
      <c r="C6" s="274">
        <v>0</v>
      </c>
      <c r="D6" s="275">
        <v>0</v>
      </c>
      <c r="E6" s="274">
        <v>0</v>
      </c>
    </row>
    <row r="7" spans="1:5" ht="13.5" thickBot="1" x14ac:dyDescent="0.25">
      <c r="A7" s="265" t="s">
        <v>339</v>
      </c>
      <c r="B7" s="266" t="s">
        <v>411</v>
      </c>
      <c r="C7" s="267">
        <v>0</v>
      </c>
      <c r="D7" s="268">
        <v>0</v>
      </c>
      <c r="E7" s="267">
        <v>0</v>
      </c>
    </row>
    <row r="8" spans="1:5" ht="13.5" thickBot="1" x14ac:dyDescent="0.25">
      <c r="A8" s="269" t="s">
        <v>341</v>
      </c>
      <c r="B8" s="270" t="s">
        <v>412</v>
      </c>
      <c r="C8" s="271">
        <v>0</v>
      </c>
      <c r="D8" s="276">
        <v>0</v>
      </c>
      <c r="E8" s="271">
        <v>0</v>
      </c>
    </row>
    <row r="9" spans="1:5" x14ac:dyDescent="0.2">
      <c r="A9" s="272" t="s">
        <v>343</v>
      </c>
      <c r="B9" s="273" t="s">
        <v>413</v>
      </c>
      <c r="C9" s="274">
        <v>184892048</v>
      </c>
      <c r="D9" s="275">
        <v>0</v>
      </c>
      <c r="E9" s="274">
        <v>217813691</v>
      </c>
    </row>
    <row r="10" spans="1:5" x14ac:dyDescent="0.2">
      <c r="A10" s="261" t="s">
        <v>345</v>
      </c>
      <c r="B10" s="262" t="s">
        <v>414</v>
      </c>
      <c r="C10" s="263">
        <v>187042722</v>
      </c>
      <c r="D10" s="264">
        <v>0</v>
      </c>
      <c r="E10" s="263">
        <v>200199320</v>
      </c>
    </row>
    <row r="11" spans="1:5" x14ac:dyDescent="0.2">
      <c r="A11" s="261" t="s">
        <v>347</v>
      </c>
      <c r="B11" s="262" t="s">
        <v>415</v>
      </c>
      <c r="C11" s="263">
        <v>0</v>
      </c>
      <c r="D11" s="264">
        <v>0</v>
      </c>
      <c r="E11" s="263">
        <v>0</v>
      </c>
    </row>
    <row r="12" spans="1:5" ht="13.5" thickBot="1" x14ac:dyDescent="0.25">
      <c r="A12" s="265" t="s">
        <v>349</v>
      </c>
      <c r="B12" s="266" t="s">
        <v>416</v>
      </c>
      <c r="C12" s="267">
        <v>432798</v>
      </c>
      <c r="D12" s="268">
        <v>0</v>
      </c>
      <c r="E12" s="267">
        <v>46497</v>
      </c>
    </row>
    <row r="13" spans="1:5" ht="13.5" thickBot="1" x14ac:dyDescent="0.25">
      <c r="A13" s="269" t="s">
        <v>351</v>
      </c>
      <c r="B13" s="270" t="s">
        <v>417</v>
      </c>
      <c r="C13" s="271">
        <f t="shared" ref="C13" si="2">SUM(C9:C12)</f>
        <v>372367568</v>
      </c>
      <c r="D13" s="271">
        <f t="shared" ref="D13:E13" si="3">SUM(D9:D12)</f>
        <v>0</v>
      </c>
      <c r="E13" s="271">
        <f t="shared" si="3"/>
        <v>418059508</v>
      </c>
    </row>
    <row r="14" spans="1:5" x14ac:dyDescent="0.2">
      <c r="A14" s="272" t="s">
        <v>353</v>
      </c>
      <c r="B14" s="273" t="s">
        <v>418</v>
      </c>
      <c r="C14" s="274">
        <v>6598462</v>
      </c>
      <c r="D14" s="275">
        <v>0</v>
      </c>
      <c r="E14" s="274">
        <v>6385793</v>
      </c>
    </row>
    <row r="15" spans="1:5" x14ac:dyDescent="0.2">
      <c r="A15" s="261" t="s">
        <v>355</v>
      </c>
      <c r="B15" s="262" t="s">
        <v>419</v>
      </c>
      <c r="C15" s="263">
        <v>46853402</v>
      </c>
      <c r="D15" s="264">
        <v>0</v>
      </c>
      <c r="E15" s="263">
        <v>44179978</v>
      </c>
    </row>
    <row r="16" spans="1:5" x14ac:dyDescent="0.2">
      <c r="A16" s="261" t="s">
        <v>357</v>
      </c>
      <c r="B16" s="262" t="s">
        <v>420</v>
      </c>
      <c r="C16" s="263"/>
      <c r="D16" s="264">
        <v>0</v>
      </c>
      <c r="E16" s="263"/>
    </row>
    <row r="17" spans="1:5" ht="13.5" thickBot="1" x14ac:dyDescent="0.25">
      <c r="A17" s="265" t="s">
        <v>359</v>
      </c>
      <c r="B17" s="266" t="s">
        <v>421</v>
      </c>
      <c r="C17" s="267">
        <v>20684</v>
      </c>
      <c r="D17" s="268">
        <v>0</v>
      </c>
      <c r="E17" s="267">
        <v>0</v>
      </c>
    </row>
    <row r="18" spans="1:5" ht="13.5" thickBot="1" x14ac:dyDescent="0.25">
      <c r="A18" s="269" t="s">
        <v>361</v>
      </c>
      <c r="B18" s="270" t="s">
        <v>422</v>
      </c>
      <c r="C18" s="271">
        <f t="shared" ref="C18" si="4">SUM(C14:C17)</f>
        <v>53472548</v>
      </c>
      <c r="D18" s="271">
        <f t="shared" ref="D18:E18" si="5">SUM(D14:D17)</f>
        <v>0</v>
      </c>
      <c r="E18" s="271">
        <f t="shared" si="5"/>
        <v>50565771</v>
      </c>
    </row>
    <row r="19" spans="1:5" x14ac:dyDescent="0.2">
      <c r="A19" s="272" t="s">
        <v>363</v>
      </c>
      <c r="B19" s="273" t="s">
        <v>423</v>
      </c>
      <c r="C19" s="274">
        <v>146538790</v>
      </c>
      <c r="D19" s="275">
        <v>0</v>
      </c>
      <c r="E19" s="274">
        <v>168365191</v>
      </c>
    </row>
    <row r="20" spans="1:5" x14ac:dyDescent="0.2">
      <c r="A20" s="261" t="s">
        <v>365</v>
      </c>
      <c r="B20" s="262" t="s">
        <v>424</v>
      </c>
      <c r="C20" s="263">
        <v>16744421</v>
      </c>
      <c r="D20" s="264">
        <v>0</v>
      </c>
      <c r="E20" s="263">
        <v>19134440</v>
      </c>
    </row>
    <row r="21" spans="1:5" ht="13.5" thickBot="1" x14ac:dyDescent="0.25">
      <c r="A21" s="265" t="s">
        <v>425</v>
      </c>
      <c r="B21" s="266" t="s">
        <v>426</v>
      </c>
      <c r="C21" s="267">
        <v>35762199</v>
      </c>
      <c r="D21" s="268">
        <v>0</v>
      </c>
      <c r="E21" s="267">
        <v>37223686</v>
      </c>
    </row>
    <row r="22" spans="1:5" ht="13.5" thickBot="1" x14ac:dyDescent="0.25">
      <c r="A22" s="269" t="s">
        <v>427</v>
      </c>
      <c r="B22" s="270" t="s">
        <v>428</v>
      </c>
      <c r="C22" s="271">
        <f t="shared" ref="C22" si="6">SUM(C19:C21)</f>
        <v>199045410</v>
      </c>
      <c r="D22" s="271">
        <f t="shared" ref="D22:E22" si="7">SUM(D19:D21)</f>
        <v>0</v>
      </c>
      <c r="E22" s="271">
        <f t="shared" si="7"/>
        <v>224723317</v>
      </c>
    </row>
    <row r="23" spans="1:5" ht="13.5" thickBot="1" x14ac:dyDescent="0.25">
      <c r="A23" s="269" t="s">
        <v>429</v>
      </c>
      <c r="B23" s="270" t="s">
        <v>430</v>
      </c>
      <c r="C23" s="271">
        <v>843547</v>
      </c>
      <c r="D23" s="276">
        <v>0</v>
      </c>
      <c r="E23" s="271">
        <v>2295080</v>
      </c>
    </row>
    <row r="24" spans="1:5" ht="13.5" thickBot="1" x14ac:dyDescent="0.25">
      <c r="A24" s="269" t="s">
        <v>431</v>
      </c>
      <c r="B24" s="270" t="s">
        <v>432</v>
      </c>
      <c r="C24" s="271">
        <v>217537197</v>
      </c>
      <c r="D24" s="276">
        <v>0</v>
      </c>
      <c r="E24" s="271">
        <v>239884501</v>
      </c>
    </row>
    <row r="25" spans="1:5" ht="13.5" thickBot="1" x14ac:dyDescent="0.25">
      <c r="A25" s="269" t="s">
        <v>433</v>
      </c>
      <c r="B25" s="270" t="s">
        <v>434</v>
      </c>
      <c r="C25" s="271">
        <f t="shared" ref="C25" si="8">C5+C13-C18-C22-C23-C24</f>
        <v>-4565084</v>
      </c>
      <c r="D25" s="271">
        <f t="shared" ref="D25:E25" si="9">D5+D13-D18-D22-D23-D24</f>
        <v>0</v>
      </c>
      <c r="E25" s="271">
        <f t="shared" si="9"/>
        <v>5884415</v>
      </c>
    </row>
    <row r="26" spans="1:5" x14ac:dyDescent="0.2">
      <c r="A26" s="272" t="s">
        <v>435</v>
      </c>
      <c r="B26" s="273" t="s">
        <v>436</v>
      </c>
      <c r="C26" s="274">
        <v>0</v>
      </c>
      <c r="D26" s="275">
        <v>0</v>
      </c>
      <c r="E26" s="274">
        <v>0</v>
      </c>
    </row>
    <row r="27" spans="1:5" x14ac:dyDescent="0.2">
      <c r="A27" s="261" t="s">
        <v>437</v>
      </c>
      <c r="B27" s="262" t="s">
        <v>438</v>
      </c>
      <c r="C27" s="263">
        <v>0</v>
      </c>
      <c r="D27" s="264">
        <v>0</v>
      </c>
      <c r="E27" s="263">
        <v>0</v>
      </c>
    </row>
    <row r="28" spans="1:5" ht="25.5" x14ac:dyDescent="0.2">
      <c r="A28" s="261" t="s">
        <v>439</v>
      </c>
      <c r="B28" s="262" t="s">
        <v>440</v>
      </c>
      <c r="C28" s="263">
        <v>0</v>
      </c>
      <c r="D28" s="264">
        <v>0</v>
      </c>
      <c r="E28" s="263">
        <v>0</v>
      </c>
    </row>
    <row r="29" spans="1:5" x14ac:dyDescent="0.2">
      <c r="A29" s="261" t="s">
        <v>441</v>
      </c>
      <c r="B29" s="262" t="s">
        <v>442</v>
      </c>
      <c r="C29" s="263">
        <v>1542</v>
      </c>
      <c r="D29" s="264">
        <v>0</v>
      </c>
      <c r="E29" s="263">
        <v>1229</v>
      </c>
    </row>
    <row r="30" spans="1:5" x14ac:dyDescent="0.2">
      <c r="A30" s="261" t="s">
        <v>443</v>
      </c>
      <c r="B30" s="262" t="s">
        <v>444</v>
      </c>
      <c r="C30" s="263">
        <v>0</v>
      </c>
      <c r="D30" s="264">
        <v>0</v>
      </c>
      <c r="E30" s="263">
        <v>0</v>
      </c>
    </row>
    <row r="31" spans="1:5" ht="25.5" x14ac:dyDescent="0.2">
      <c r="A31" s="261" t="s">
        <v>445</v>
      </c>
      <c r="B31" s="262" t="s">
        <v>446</v>
      </c>
      <c r="C31" s="263">
        <v>0</v>
      </c>
      <c r="D31" s="264">
        <v>0</v>
      </c>
      <c r="E31" s="263">
        <v>0</v>
      </c>
    </row>
    <row r="32" spans="1:5" ht="26.25" thickBot="1" x14ac:dyDescent="0.25">
      <c r="A32" s="265" t="s">
        <v>447</v>
      </c>
      <c r="B32" s="266" t="s">
        <v>448</v>
      </c>
      <c r="C32" s="267">
        <v>0</v>
      </c>
      <c r="D32" s="268">
        <v>0</v>
      </c>
      <c r="E32" s="267">
        <v>0</v>
      </c>
    </row>
    <row r="33" spans="1:5" ht="13.5" thickBot="1" x14ac:dyDescent="0.25">
      <c r="A33" s="269" t="s">
        <v>449</v>
      </c>
      <c r="B33" s="270" t="s">
        <v>450</v>
      </c>
      <c r="C33" s="271">
        <v>1542</v>
      </c>
      <c r="D33" s="276">
        <v>0</v>
      </c>
      <c r="E33" s="271">
        <v>1229</v>
      </c>
    </row>
    <row r="34" spans="1:5" x14ac:dyDescent="0.2">
      <c r="A34" s="272" t="s">
        <v>451</v>
      </c>
      <c r="B34" s="273" t="s">
        <v>452</v>
      </c>
      <c r="C34" s="274">
        <v>0</v>
      </c>
      <c r="D34" s="275">
        <v>0</v>
      </c>
      <c r="E34" s="274">
        <v>0</v>
      </c>
    </row>
    <row r="35" spans="1:5" ht="25.5" x14ac:dyDescent="0.2">
      <c r="A35" s="261" t="s">
        <v>453</v>
      </c>
      <c r="B35" s="262" t="s">
        <v>454</v>
      </c>
      <c r="C35" s="263">
        <v>0</v>
      </c>
      <c r="D35" s="264">
        <v>0</v>
      </c>
      <c r="E35" s="263">
        <v>0</v>
      </c>
    </row>
    <row r="36" spans="1:5" x14ac:dyDescent="0.2">
      <c r="A36" s="261" t="s">
        <v>455</v>
      </c>
      <c r="B36" s="262" t="s">
        <v>456</v>
      </c>
      <c r="C36" s="263">
        <v>0</v>
      </c>
      <c r="D36" s="264">
        <v>0</v>
      </c>
      <c r="E36" s="263">
        <v>0</v>
      </c>
    </row>
    <row r="37" spans="1:5" x14ac:dyDescent="0.2">
      <c r="A37" s="261" t="s">
        <v>457</v>
      </c>
      <c r="B37" s="262" t="s">
        <v>458</v>
      </c>
      <c r="C37" s="263">
        <v>0</v>
      </c>
      <c r="D37" s="264">
        <v>0</v>
      </c>
      <c r="E37" s="263">
        <v>0</v>
      </c>
    </row>
    <row r="38" spans="1:5" x14ac:dyDescent="0.2">
      <c r="A38" s="261" t="s">
        <v>459</v>
      </c>
      <c r="B38" s="262" t="s">
        <v>460</v>
      </c>
      <c r="C38" s="263">
        <v>0</v>
      </c>
      <c r="D38" s="264">
        <v>0</v>
      </c>
      <c r="E38" s="263">
        <v>0</v>
      </c>
    </row>
    <row r="39" spans="1:5" x14ac:dyDescent="0.2">
      <c r="A39" s="261" t="s">
        <v>461</v>
      </c>
      <c r="B39" s="262" t="s">
        <v>462</v>
      </c>
      <c r="C39" s="263">
        <v>0</v>
      </c>
      <c r="D39" s="264">
        <v>0</v>
      </c>
      <c r="E39" s="263">
        <v>0</v>
      </c>
    </row>
    <row r="40" spans="1:5" x14ac:dyDescent="0.2">
      <c r="A40" s="261" t="s">
        <v>463</v>
      </c>
      <c r="B40" s="262" t="s">
        <v>464</v>
      </c>
      <c r="C40" s="263">
        <v>0</v>
      </c>
      <c r="D40" s="264">
        <v>0</v>
      </c>
      <c r="E40" s="263">
        <v>0</v>
      </c>
    </row>
    <row r="41" spans="1:5" ht="25.5" x14ac:dyDescent="0.2">
      <c r="A41" s="261" t="s">
        <v>465</v>
      </c>
      <c r="B41" s="262" t="s">
        <v>466</v>
      </c>
      <c r="C41" s="263">
        <v>0</v>
      </c>
      <c r="D41" s="264">
        <v>0</v>
      </c>
      <c r="E41" s="263">
        <v>0</v>
      </c>
    </row>
    <row r="42" spans="1:5" ht="26.25" thickBot="1" x14ac:dyDescent="0.25">
      <c r="A42" s="265" t="s">
        <v>467</v>
      </c>
      <c r="B42" s="266" t="s">
        <v>468</v>
      </c>
      <c r="C42" s="267">
        <v>0</v>
      </c>
      <c r="D42" s="268">
        <v>0</v>
      </c>
      <c r="E42" s="267">
        <v>0</v>
      </c>
    </row>
    <row r="43" spans="1:5" ht="13.5" thickBot="1" x14ac:dyDescent="0.25">
      <c r="A43" s="269" t="s">
        <v>469</v>
      </c>
      <c r="B43" s="270" t="s">
        <v>470</v>
      </c>
      <c r="C43" s="271">
        <v>0</v>
      </c>
      <c r="D43" s="276">
        <v>0</v>
      </c>
      <c r="E43" s="271">
        <v>0</v>
      </c>
    </row>
    <row r="44" spans="1:5" ht="13.5" thickBot="1" x14ac:dyDescent="0.25">
      <c r="A44" s="269" t="s">
        <v>471</v>
      </c>
      <c r="B44" s="270" t="s">
        <v>472</v>
      </c>
      <c r="C44" s="271">
        <v>1542</v>
      </c>
      <c r="D44" s="276">
        <v>0</v>
      </c>
      <c r="E44" s="271">
        <v>1229</v>
      </c>
    </row>
    <row r="45" spans="1:5" ht="13.5" thickBot="1" x14ac:dyDescent="0.25">
      <c r="A45" s="269" t="s">
        <v>473</v>
      </c>
      <c r="B45" s="270" t="s">
        <v>474</v>
      </c>
      <c r="C45" s="271">
        <f>C25+C33</f>
        <v>-4563542</v>
      </c>
      <c r="D45" s="271">
        <f t="shared" ref="D45:E45" si="10">D25+D33</f>
        <v>0</v>
      </c>
      <c r="E45" s="271">
        <f t="shared" si="10"/>
        <v>5885644</v>
      </c>
    </row>
    <row r="46" spans="1:5" x14ac:dyDescent="0.2">
      <c r="C46" s="277"/>
    </row>
  </sheetData>
  <printOptions horizontalCentered="1"/>
  <pageMargins left="0.23622047244094491" right="0.23622047244094491" top="1.1417322834645669" bottom="0.98425196850393704" header="0.51181102362204722" footer="0.51181102362204722"/>
  <pageSetup scale="73" orientation="portrait" horizontalDpi="300" verticalDpi="300" r:id="rId1"/>
  <headerFooter alignWithMargins="0">
    <oddHeader>&amp;C&amp;"-,Félkövér"&amp;14VÖLGYSÉGI ÖNKORMÁNYZATOK TÁRSULÁSA
EREDMÉNYKIMUTATÁS&amp;R&amp;"Times New Roman,Félkövér dőlt"&amp;14 5. 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-0.249977111117893"/>
  </sheetPr>
  <dimension ref="A1:C14"/>
  <sheetViews>
    <sheetView zoomScaleNormal="100" workbookViewId="0">
      <selection activeCell="C12" sqref="C12"/>
    </sheetView>
  </sheetViews>
  <sheetFormatPr defaultRowHeight="12.75" x14ac:dyDescent="0.2"/>
  <cols>
    <col min="1" max="1" width="6.5703125" style="278" customWidth="1"/>
    <col min="2" max="2" width="52.140625" style="278" customWidth="1"/>
    <col min="3" max="3" width="22" style="278" customWidth="1"/>
    <col min="4" max="256" width="8.85546875" style="278"/>
    <col min="257" max="257" width="6.5703125" style="278" customWidth="1"/>
    <col min="258" max="258" width="52.140625" style="278" customWidth="1"/>
    <col min="259" max="259" width="22" style="278" customWidth="1"/>
    <col min="260" max="512" width="8.85546875" style="278"/>
    <col min="513" max="513" width="6.5703125" style="278" customWidth="1"/>
    <col min="514" max="514" width="52.140625" style="278" customWidth="1"/>
    <col min="515" max="515" width="22" style="278" customWidth="1"/>
    <col min="516" max="768" width="8.85546875" style="278"/>
    <col min="769" max="769" width="6.5703125" style="278" customWidth="1"/>
    <col min="770" max="770" width="52.140625" style="278" customWidth="1"/>
    <col min="771" max="771" width="22" style="278" customWidth="1"/>
    <col min="772" max="1024" width="8.85546875" style="278"/>
    <col min="1025" max="1025" width="6.5703125" style="278" customWidth="1"/>
    <col min="1026" max="1026" width="52.140625" style="278" customWidth="1"/>
    <col min="1027" max="1027" width="22" style="278" customWidth="1"/>
    <col min="1028" max="1280" width="8.85546875" style="278"/>
    <col min="1281" max="1281" width="6.5703125" style="278" customWidth="1"/>
    <col min="1282" max="1282" width="52.140625" style="278" customWidth="1"/>
    <col min="1283" max="1283" width="22" style="278" customWidth="1"/>
    <col min="1284" max="1536" width="8.85546875" style="278"/>
    <col min="1537" max="1537" width="6.5703125" style="278" customWidth="1"/>
    <col min="1538" max="1538" width="52.140625" style="278" customWidth="1"/>
    <col min="1539" max="1539" width="22" style="278" customWidth="1"/>
    <col min="1540" max="1792" width="8.85546875" style="278"/>
    <col min="1793" max="1793" width="6.5703125" style="278" customWidth="1"/>
    <col min="1794" max="1794" width="52.140625" style="278" customWidth="1"/>
    <col min="1795" max="1795" width="22" style="278" customWidth="1"/>
    <col min="1796" max="2048" width="8.85546875" style="278"/>
    <col min="2049" max="2049" width="6.5703125" style="278" customWidth="1"/>
    <col min="2050" max="2050" width="52.140625" style="278" customWidth="1"/>
    <col min="2051" max="2051" width="22" style="278" customWidth="1"/>
    <col min="2052" max="2304" width="8.85546875" style="278"/>
    <col min="2305" max="2305" width="6.5703125" style="278" customWidth="1"/>
    <col min="2306" max="2306" width="52.140625" style="278" customWidth="1"/>
    <col min="2307" max="2307" width="22" style="278" customWidth="1"/>
    <col min="2308" max="2560" width="8.85546875" style="278"/>
    <col min="2561" max="2561" width="6.5703125" style="278" customWidth="1"/>
    <col min="2562" max="2562" width="52.140625" style="278" customWidth="1"/>
    <col min="2563" max="2563" width="22" style="278" customWidth="1"/>
    <col min="2564" max="2816" width="8.85546875" style="278"/>
    <col min="2817" max="2817" width="6.5703125" style="278" customWidth="1"/>
    <col min="2818" max="2818" width="52.140625" style="278" customWidth="1"/>
    <col min="2819" max="2819" width="22" style="278" customWidth="1"/>
    <col min="2820" max="3072" width="8.85546875" style="278"/>
    <col min="3073" max="3073" width="6.5703125" style="278" customWidth="1"/>
    <col min="3074" max="3074" width="52.140625" style="278" customWidth="1"/>
    <col min="3075" max="3075" width="22" style="278" customWidth="1"/>
    <col min="3076" max="3328" width="8.85546875" style="278"/>
    <col min="3329" max="3329" width="6.5703125" style="278" customWidth="1"/>
    <col min="3330" max="3330" width="52.140625" style="278" customWidth="1"/>
    <col min="3331" max="3331" width="22" style="278" customWidth="1"/>
    <col min="3332" max="3584" width="8.85546875" style="278"/>
    <col min="3585" max="3585" width="6.5703125" style="278" customWidth="1"/>
    <col min="3586" max="3586" width="52.140625" style="278" customWidth="1"/>
    <col min="3587" max="3587" width="22" style="278" customWidth="1"/>
    <col min="3588" max="3840" width="8.85546875" style="278"/>
    <col min="3841" max="3841" width="6.5703125" style="278" customWidth="1"/>
    <col min="3842" max="3842" width="52.140625" style="278" customWidth="1"/>
    <col min="3843" max="3843" width="22" style="278" customWidth="1"/>
    <col min="3844" max="4096" width="8.85546875" style="278"/>
    <col min="4097" max="4097" width="6.5703125" style="278" customWidth="1"/>
    <col min="4098" max="4098" width="52.140625" style="278" customWidth="1"/>
    <col min="4099" max="4099" width="22" style="278" customWidth="1"/>
    <col min="4100" max="4352" width="8.85546875" style="278"/>
    <col min="4353" max="4353" width="6.5703125" style="278" customWidth="1"/>
    <col min="4354" max="4354" width="52.140625" style="278" customWidth="1"/>
    <col min="4355" max="4355" width="22" style="278" customWidth="1"/>
    <col min="4356" max="4608" width="8.85546875" style="278"/>
    <col min="4609" max="4609" width="6.5703125" style="278" customWidth="1"/>
    <col min="4610" max="4610" width="52.140625" style="278" customWidth="1"/>
    <col min="4611" max="4611" width="22" style="278" customWidth="1"/>
    <col min="4612" max="4864" width="8.85546875" style="278"/>
    <col min="4865" max="4865" width="6.5703125" style="278" customWidth="1"/>
    <col min="4866" max="4866" width="52.140625" style="278" customWidth="1"/>
    <col min="4867" max="4867" width="22" style="278" customWidth="1"/>
    <col min="4868" max="5120" width="8.85546875" style="278"/>
    <col min="5121" max="5121" width="6.5703125" style="278" customWidth="1"/>
    <col min="5122" max="5122" width="52.140625" style="278" customWidth="1"/>
    <col min="5123" max="5123" width="22" style="278" customWidth="1"/>
    <col min="5124" max="5376" width="8.85546875" style="278"/>
    <col min="5377" max="5377" width="6.5703125" style="278" customWidth="1"/>
    <col min="5378" max="5378" width="52.140625" style="278" customWidth="1"/>
    <col min="5379" max="5379" width="22" style="278" customWidth="1"/>
    <col min="5380" max="5632" width="8.85546875" style="278"/>
    <col min="5633" max="5633" width="6.5703125" style="278" customWidth="1"/>
    <col min="5634" max="5634" width="52.140625" style="278" customWidth="1"/>
    <col min="5635" max="5635" width="22" style="278" customWidth="1"/>
    <col min="5636" max="5888" width="8.85546875" style="278"/>
    <col min="5889" max="5889" width="6.5703125" style="278" customWidth="1"/>
    <col min="5890" max="5890" width="52.140625" style="278" customWidth="1"/>
    <col min="5891" max="5891" width="22" style="278" customWidth="1"/>
    <col min="5892" max="6144" width="8.85546875" style="278"/>
    <col min="6145" max="6145" width="6.5703125" style="278" customWidth="1"/>
    <col min="6146" max="6146" width="52.140625" style="278" customWidth="1"/>
    <col min="6147" max="6147" width="22" style="278" customWidth="1"/>
    <col min="6148" max="6400" width="8.85546875" style="278"/>
    <col min="6401" max="6401" width="6.5703125" style="278" customWidth="1"/>
    <col min="6402" max="6402" width="52.140625" style="278" customWidth="1"/>
    <col min="6403" max="6403" width="22" style="278" customWidth="1"/>
    <col min="6404" max="6656" width="8.85546875" style="278"/>
    <col min="6657" max="6657" width="6.5703125" style="278" customWidth="1"/>
    <col min="6658" max="6658" width="52.140625" style="278" customWidth="1"/>
    <col min="6659" max="6659" width="22" style="278" customWidth="1"/>
    <col min="6660" max="6912" width="8.85546875" style="278"/>
    <col min="6913" max="6913" width="6.5703125" style="278" customWidth="1"/>
    <col min="6914" max="6914" width="52.140625" style="278" customWidth="1"/>
    <col min="6915" max="6915" width="22" style="278" customWidth="1"/>
    <col min="6916" max="7168" width="8.85546875" style="278"/>
    <col min="7169" max="7169" width="6.5703125" style="278" customWidth="1"/>
    <col min="7170" max="7170" width="52.140625" style="278" customWidth="1"/>
    <col min="7171" max="7171" width="22" style="278" customWidth="1"/>
    <col min="7172" max="7424" width="8.85546875" style="278"/>
    <col min="7425" max="7425" width="6.5703125" style="278" customWidth="1"/>
    <col min="7426" max="7426" width="52.140625" style="278" customWidth="1"/>
    <col min="7427" max="7427" width="22" style="278" customWidth="1"/>
    <col min="7428" max="7680" width="8.85546875" style="278"/>
    <col min="7681" max="7681" width="6.5703125" style="278" customWidth="1"/>
    <col min="7682" max="7682" width="52.140625" style="278" customWidth="1"/>
    <col min="7683" max="7683" width="22" style="278" customWidth="1"/>
    <col min="7684" max="7936" width="8.85546875" style="278"/>
    <col min="7937" max="7937" width="6.5703125" style="278" customWidth="1"/>
    <col min="7938" max="7938" width="52.140625" style="278" customWidth="1"/>
    <col min="7939" max="7939" width="22" style="278" customWidth="1"/>
    <col min="7940" max="8192" width="8.85546875" style="278"/>
    <col min="8193" max="8193" width="6.5703125" style="278" customWidth="1"/>
    <col min="8194" max="8194" width="52.140625" style="278" customWidth="1"/>
    <col min="8195" max="8195" width="22" style="278" customWidth="1"/>
    <col min="8196" max="8448" width="8.85546875" style="278"/>
    <col min="8449" max="8449" width="6.5703125" style="278" customWidth="1"/>
    <col min="8450" max="8450" width="52.140625" style="278" customWidth="1"/>
    <col min="8451" max="8451" width="22" style="278" customWidth="1"/>
    <col min="8452" max="8704" width="8.85546875" style="278"/>
    <col min="8705" max="8705" width="6.5703125" style="278" customWidth="1"/>
    <col min="8706" max="8706" width="52.140625" style="278" customWidth="1"/>
    <col min="8707" max="8707" width="22" style="278" customWidth="1"/>
    <col min="8708" max="8960" width="8.85546875" style="278"/>
    <col min="8961" max="8961" width="6.5703125" style="278" customWidth="1"/>
    <col min="8962" max="8962" width="52.140625" style="278" customWidth="1"/>
    <col min="8963" max="8963" width="22" style="278" customWidth="1"/>
    <col min="8964" max="9216" width="8.85546875" style="278"/>
    <col min="9217" max="9217" width="6.5703125" style="278" customWidth="1"/>
    <col min="9218" max="9218" width="52.140625" style="278" customWidth="1"/>
    <col min="9219" max="9219" width="22" style="278" customWidth="1"/>
    <col min="9220" max="9472" width="8.85546875" style="278"/>
    <col min="9473" max="9473" width="6.5703125" style="278" customWidth="1"/>
    <col min="9474" max="9474" width="52.140625" style="278" customWidth="1"/>
    <col min="9475" max="9475" width="22" style="278" customWidth="1"/>
    <col min="9476" max="9728" width="8.85546875" style="278"/>
    <col min="9729" max="9729" width="6.5703125" style="278" customWidth="1"/>
    <col min="9730" max="9730" width="52.140625" style="278" customWidth="1"/>
    <col min="9731" max="9731" width="22" style="278" customWidth="1"/>
    <col min="9732" max="9984" width="8.85546875" style="278"/>
    <col min="9985" max="9985" width="6.5703125" style="278" customWidth="1"/>
    <col min="9986" max="9986" width="52.140625" style="278" customWidth="1"/>
    <col min="9987" max="9987" width="22" style="278" customWidth="1"/>
    <col min="9988" max="10240" width="8.85546875" style="278"/>
    <col min="10241" max="10241" width="6.5703125" style="278" customWidth="1"/>
    <col min="10242" max="10242" width="52.140625" style="278" customWidth="1"/>
    <col min="10243" max="10243" width="22" style="278" customWidth="1"/>
    <col min="10244" max="10496" width="8.85546875" style="278"/>
    <col min="10497" max="10497" width="6.5703125" style="278" customWidth="1"/>
    <col min="10498" max="10498" width="52.140625" style="278" customWidth="1"/>
    <col min="10499" max="10499" width="22" style="278" customWidth="1"/>
    <col min="10500" max="10752" width="8.85546875" style="278"/>
    <col min="10753" max="10753" width="6.5703125" style="278" customWidth="1"/>
    <col min="10754" max="10754" width="52.140625" style="278" customWidth="1"/>
    <col min="10755" max="10755" width="22" style="278" customWidth="1"/>
    <col min="10756" max="11008" width="8.85546875" style="278"/>
    <col min="11009" max="11009" width="6.5703125" style="278" customWidth="1"/>
    <col min="11010" max="11010" width="52.140625" style="278" customWidth="1"/>
    <col min="11011" max="11011" width="22" style="278" customWidth="1"/>
    <col min="11012" max="11264" width="8.85546875" style="278"/>
    <col min="11265" max="11265" width="6.5703125" style="278" customWidth="1"/>
    <col min="11266" max="11266" width="52.140625" style="278" customWidth="1"/>
    <col min="11267" max="11267" width="22" style="278" customWidth="1"/>
    <col min="11268" max="11520" width="8.85546875" style="278"/>
    <col min="11521" max="11521" width="6.5703125" style="278" customWidth="1"/>
    <col min="11522" max="11522" width="52.140625" style="278" customWidth="1"/>
    <col min="11523" max="11523" width="22" style="278" customWidth="1"/>
    <col min="11524" max="11776" width="8.85546875" style="278"/>
    <col min="11777" max="11777" width="6.5703125" style="278" customWidth="1"/>
    <col min="11778" max="11778" width="52.140625" style="278" customWidth="1"/>
    <col min="11779" max="11779" width="22" style="278" customWidth="1"/>
    <col min="11780" max="12032" width="8.85546875" style="278"/>
    <col min="12033" max="12033" width="6.5703125" style="278" customWidth="1"/>
    <col min="12034" max="12034" width="52.140625" style="278" customWidth="1"/>
    <col min="12035" max="12035" width="22" style="278" customWidth="1"/>
    <col min="12036" max="12288" width="8.85546875" style="278"/>
    <col min="12289" max="12289" width="6.5703125" style="278" customWidth="1"/>
    <col min="12290" max="12290" width="52.140625" style="278" customWidth="1"/>
    <col min="12291" max="12291" width="22" style="278" customWidth="1"/>
    <col min="12292" max="12544" width="8.85546875" style="278"/>
    <col min="12545" max="12545" width="6.5703125" style="278" customWidth="1"/>
    <col min="12546" max="12546" width="52.140625" style="278" customWidth="1"/>
    <col min="12547" max="12547" width="22" style="278" customWidth="1"/>
    <col min="12548" max="12800" width="8.85546875" style="278"/>
    <col min="12801" max="12801" width="6.5703125" style="278" customWidth="1"/>
    <col min="12802" max="12802" width="52.140625" style="278" customWidth="1"/>
    <col min="12803" max="12803" width="22" style="278" customWidth="1"/>
    <col min="12804" max="13056" width="8.85546875" style="278"/>
    <col min="13057" max="13057" width="6.5703125" style="278" customWidth="1"/>
    <col min="13058" max="13058" width="52.140625" style="278" customWidth="1"/>
    <col min="13059" max="13059" width="22" style="278" customWidth="1"/>
    <col min="13060" max="13312" width="8.85546875" style="278"/>
    <col min="13313" max="13313" width="6.5703125" style="278" customWidth="1"/>
    <col min="13314" max="13314" width="52.140625" style="278" customWidth="1"/>
    <col min="13315" max="13315" width="22" style="278" customWidth="1"/>
    <col min="13316" max="13568" width="8.85546875" style="278"/>
    <col min="13569" max="13569" width="6.5703125" style="278" customWidth="1"/>
    <col min="13570" max="13570" width="52.140625" style="278" customWidth="1"/>
    <col min="13571" max="13571" width="22" style="278" customWidth="1"/>
    <col min="13572" max="13824" width="8.85546875" style="278"/>
    <col min="13825" max="13825" width="6.5703125" style="278" customWidth="1"/>
    <col min="13826" max="13826" width="52.140625" style="278" customWidth="1"/>
    <col min="13827" max="13827" width="22" style="278" customWidth="1"/>
    <col min="13828" max="14080" width="8.85546875" style="278"/>
    <col min="14081" max="14081" width="6.5703125" style="278" customWidth="1"/>
    <col min="14082" max="14082" width="52.140625" style="278" customWidth="1"/>
    <col min="14083" max="14083" width="22" style="278" customWidth="1"/>
    <col min="14084" max="14336" width="8.85546875" style="278"/>
    <col min="14337" max="14337" width="6.5703125" style="278" customWidth="1"/>
    <col min="14338" max="14338" width="52.140625" style="278" customWidth="1"/>
    <col min="14339" max="14339" width="22" style="278" customWidth="1"/>
    <col min="14340" max="14592" width="8.85546875" style="278"/>
    <col min="14593" max="14593" width="6.5703125" style="278" customWidth="1"/>
    <col min="14594" max="14594" width="52.140625" style="278" customWidth="1"/>
    <col min="14595" max="14595" width="22" style="278" customWidth="1"/>
    <col min="14596" max="14848" width="8.85546875" style="278"/>
    <col min="14849" max="14849" width="6.5703125" style="278" customWidth="1"/>
    <col min="14850" max="14850" width="52.140625" style="278" customWidth="1"/>
    <col min="14851" max="14851" width="22" style="278" customWidth="1"/>
    <col min="14852" max="15104" width="8.85546875" style="278"/>
    <col min="15105" max="15105" width="6.5703125" style="278" customWidth="1"/>
    <col min="15106" max="15106" width="52.140625" style="278" customWidth="1"/>
    <col min="15107" max="15107" width="22" style="278" customWidth="1"/>
    <col min="15108" max="15360" width="8.85546875" style="278"/>
    <col min="15361" max="15361" width="6.5703125" style="278" customWidth="1"/>
    <col min="15362" max="15362" width="52.140625" style="278" customWidth="1"/>
    <col min="15363" max="15363" width="22" style="278" customWidth="1"/>
    <col min="15364" max="15616" width="8.85546875" style="278"/>
    <col min="15617" max="15617" width="6.5703125" style="278" customWidth="1"/>
    <col min="15618" max="15618" width="52.140625" style="278" customWidth="1"/>
    <col min="15619" max="15619" width="22" style="278" customWidth="1"/>
    <col min="15620" max="15872" width="8.85546875" style="278"/>
    <col min="15873" max="15873" width="6.5703125" style="278" customWidth="1"/>
    <col min="15874" max="15874" width="52.140625" style="278" customWidth="1"/>
    <col min="15875" max="15875" width="22" style="278" customWidth="1"/>
    <col min="15876" max="16128" width="8.85546875" style="278"/>
    <col min="16129" max="16129" width="6.5703125" style="278" customWidth="1"/>
    <col min="16130" max="16130" width="52.140625" style="278" customWidth="1"/>
    <col min="16131" max="16131" width="22" style="278" customWidth="1"/>
    <col min="16132" max="16384" width="8.85546875" style="278"/>
  </cols>
  <sheetData>
    <row r="1" spans="1:3" ht="15" x14ac:dyDescent="0.25">
      <c r="C1" s="279"/>
    </row>
    <row r="2" spans="1:3" ht="14.25" x14ac:dyDescent="0.2">
      <c r="A2" s="280"/>
      <c r="B2" s="280"/>
      <c r="C2" s="280"/>
    </row>
    <row r="3" spans="1:3" ht="33.75" customHeight="1" x14ac:dyDescent="0.2">
      <c r="A3" s="571" t="s">
        <v>475</v>
      </c>
      <c r="B3" s="571"/>
      <c r="C3" s="571"/>
    </row>
    <row r="4" spans="1:3" ht="13.5" thickBot="1" x14ac:dyDescent="0.25">
      <c r="C4" s="281"/>
    </row>
    <row r="5" spans="1:3" s="285" customFormat="1" ht="43.5" customHeight="1" thickBot="1" x14ac:dyDescent="0.3">
      <c r="A5" s="282" t="s">
        <v>292</v>
      </c>
      <c r="B5" s="283" t="s">
        <v>210</v>
      </c>
      <c r="C5" s="284" t="s">
        <v>476</v>
      </c>
    </row>
    <row r="6" spans="1:3" s="289" customFormat="1" ht="28.5" customHeight="1" x14ac:dyDescent="0.25">
      <c r="A6" s="286" t="s">
        <v>1</v>
      </c>
      <c r="B6" s="287" t="s">
        <v>699</v>
      </c>
      <c r="C6" s="288">
        <v>18818479</v>
      </c>
    </row>
    <row r="7" spans="1:3" s="289" customFormat="1" ht="18" customHeight="1" x14ac:dyDescent="0.25">
      <c r="A7" s="290" t="s">
        <v>6</v>
      </c>
      <c r="B7" s="291" t="s">
        <v>477</v>
      </c>
      <c r="C7" s="292">
        <v>18818479</v>
      </c>
    </row>
    <row r="8" spans="1:3" s="289" customFormat="1" ht="18" customHeight="1" thickBot="1" x14ac:dyDescent="0.3">
      <c r="A8" s="290" t="s">
        <v>12</v>
      </c>
      <c r="B8" s="291" t="s">
        <v>478</v>
      </c>
      <c r="C8" s="292">
        <v>0</v>
      </c>
    </row>
    <row r="9" spans="1:3" s="289" customFormat="1" ht="18" customHeight="1" thickBot="1" x14ac:dyDescent="0.3">
      <c r="A9" s="290" t="s">
        <v>14</v>
      </c>
      <c r="B9" s="293" t="s">
        <v>479</v>
      </c>
      <c r="C9" s="294">
        <v>309175435</v>
      </c>
    </row>
    <row r="10" spans="1:3" s="289" customFormat="1" ht="18" customHeight="1" x14ac:dyDescent="0.25">
      <c r="A10" s="295" t="s">
        <v>18</v>
      </c>
      <c r="B10" s="296" t="s">
        <v>480</v>
      </c>
      <c r="C10" s="297">
        <v>314912893</v>
      </c>
    </row>
    <row r="11" spans="1:3" s="289" customFormat="1" ht="18" customHeight="1" thickBot="1" x14ac:dyDescent="0.3">
      <c r="A11" s="298" t="s">
        <v>25</v>
      </c>
      <c r="B11" s="299" t="s">
        <v>481</v>
      </c>
      <c r="C11" s="300">
        <v>1186625</v>
      </c>
    </row>
    <row r="12" spans="1:3" s="289" customFormat="1" ht="30" x14ac:dyDescent="0.25">
      <c r="A12" s="301" t="s">
        <v>27</v>
      </c>
      <c r="B12" s="302" t="s">
        <v>700</v>
      </c>
      <c r="C12" s="303">
        <f>C6+C9-C10+C11</f>
        <v>14267646</v>
      </c>
    </row>
    <row r="13" spans="1:3" s="289" customFormat="1" ht="18" customHeight="1" x14ac:dyDescent="0.25">
      <c r="A13" s="290" t="s">
        <v>28</v>
      </c>
      <c r="B13" s="291" t="s">
        <v>477</v>
      </c>
      <c r="C13" s="292">
        <v>14267646</v>
      </c>
    </row>
    <row r="14" spans="1:3" s="289" customFormat="1" ht="18" customHeight="1" thickBot="1" x14ac:dyDescent="0.3">
      <c r="A14" s="298" t="s">
        <v>29</v>
      </c>
      <c r="B14" s="304" t="s">
        <v>478</v>
      </c>
      <c r="C14" s="305"/>
    </row>
  </sheetData>
  <mergeCells count="1">
    <mergeCell ref="A3:C3"/>
  </mergeCells>
  <conditionalFormatting sqref="C11">
    <cfRule type="cellIs" dxfId="1" priority="2" stopIfTrue="1" operator="notEqual">
      <formula>SUM(C12:C13)</formula>
    </cfRule>
  </conditionalFormatting>
  <conditionalFormatting sqref="C12">
    <cfRule type="cellIs" dxfId="0" priority="1" stopIfTrue="1" operator="notEqual">
      <formula>SUM(C13:C14)</formula>
    </cfRule>
  </conditionalFormatting>
  <printOptions horizontalCentered="1"/>
  <pageMargins left="0.39370078740157483" right="0.31496062992125984" top="0.98425196850393704" bottom="0.98425196850393704" header="0.78740157480314965" footer="0.78740157480314965"/>
  <pageSetup paperSize="9" orientation="portrait" r:id="rId1"/>
  <headerFooter alignWithMargins="0">
    <oddHeader>&amp;R&amp;"-,Félkövér dőlt"&amp;14 6. 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17</vt:i4>
      </vt:variant>
      <vt:variant>
        <vt:lpstr>Névvel ellátott tartományok</vt:lpstr>
      </vt:variant>
      <vt:variant>
        <vt:i4>6</vt:i4>
      </vt:variant>
    </vt:vector>
  </HeadingPairs>
  <TitlesOfParts>
    <vt:vector size="23" baseType="lpstr">
      <vt:lpstr>1.1.sz.mell.</vt:lpstr>
      <vt:lpstr>1.2.sz.mell.</vt:lpstr>
      <vt:lpstr>1.3.sz.mell.</vt:lpstr>
      <vt:lpstr>1.4.sz.mell.</vt:lpstr>
      <vt:lpstr>2.sz.mell  </vt:lpstr>
      <vt:lpstr>3</vt:lpstr>
      <vt:lpstr>4</vt:lpstr>
      <vt:lpstr>5</vt:lpstr>
      <vt:lpstr>6.</vt:lpstr>
      <vt:lpstr>7A</vt:lpstr>
      <vt:lpstr>7B</vt:lpstr>
      <vt:lpstr>7C</vt:lpstr>
      <vt:lpstr>8</vt:lpstr>
      <vt:lpstr>9</vt:lpstr>
      <vt:lpstr>10</vt:lpstr>
      <vt:lpstr>11</vt:lpstr>
      <vt:lpstr>12</vt:lpstr>
      <vt:lpstr>'7C'!_ftn1</vt:lpstr>
      <vt:lpstr>'7C'!_ftnref1</vt:lpstr>
      <vt:lpstr>'1.1.sz.mell.'!Nyomtatási_terület</vt:lpstr>
      <vt:lpstr>'1.2.sz.mell.'!Nyomtatási_terület</vt:lpstr>
      <vt:lpstr>'1.3.sz.mell.'!Nyomtatási_terület</vt:lpstr>
      <vt:lpstr>'1.4.sz.mell.'!Nyomtatási_terület</vt:lpstr>
    </vt:vector>
  </TitlesOfParts>
  <Company>WXPEE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Palkó Roland</dc:creator>
  <cp:lastModifiedBy>dr. Dobai Sándor</cp:lastModifiedBy>
  <cp:lastPrinted>2020-05-18T10:53:26Z</cp:lastPrinted>
  <dcterms:created xsi:type="dcterms:W3CDTF">2014-02-07T17:22:54Z</dcterms:created>
  <dcterms:modified xsi:type="dcterms:W3CDTF">2020-06-11T13:59:09Z</dcterms:modified>
</cp:coreProperties>
</file>